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000143\Desktop\"/>
    </mc:Choice>
  </mc:AlternateContent>
  <bookViews>
    <workbookView xWindow="-120" yWindow="-120" windowWidth="20730" windowHeight="11160"/>
  </bookViews>
  <sheets>
    <sheet name="表紙" sheetId="2" r:id="rId1"/>
    <sheet name="様式1" sheetId="5" r:id="rId2"/>
    <sheet name="様式2" sheetId="7" r:id="rId3"/>
    <sheet name="様式3-1" sheetId="8" r:id="rId4"/>
    <sheet name="様式3-2" sheetId="10" r:id="rId5"/>
    <sheet name="様式4-1" sheetId="11" r:id="rId6"/>
    <sheet name="様式4-2" sheetId="12" r:id="rId7"/>
    <sheet name="様式5" sheetId="9" r:id="rId8"/>
    <sheet name="様式6" sheetId="27" r:id="rId9"/>
    <sheet name="様式7" sheetId="28" r:id="rId10"/>
    <sheet name="様式8" sheetId="25" r:id="rId11"/>
    <sheet name="様式9" sheetId="29" r:id="rId12"/>
    <sheet name="様式10－１" sheetId="31" r:id="rId13"/>
    <sheet name="様式10－２" sheetId="32" r:id="rId14"/>
    <sheet name="①-1条件整理票" sheetId="35" r:id="rId15"/>
    <sheet name="①-2条件整理票（病棟）" sheetId="36" r:id="rId16"/>
    <sheet name="①-3条件整理票（外来・救急・診療・手術）" sheetId="37" r:id="rId17"/>
    <sheet name="①-4条件整理票（リハビリ・供給・エネ・管理）" sheetId="38" r:id="rId18"/>
    <sheet name="②建築構造比較検討書" sheetId="33" r:id="rId19"/>
    <sheet name="③コスト管理表（平面計画）" sheetId="44" r:id="rId20"/>
    <sheet name="④-1部門別面積比較表(平面計画)" sheetId="40" r:id="rId21"/>
    <sheet name="④-2部門別面積集計比較表(平面計画)" sheetId="41" r:id="rId22"/>
    <sheet name="⑤コスト管理表（基本設計）" sheetId="45" r:id="rId23"/>
    <sheet name="⑥-1部門別面積比較表(基本設計)" sheetId="49" r:id="rId24"/>
    <sheet name="⑥-2部門別面積集計比較表(基本設計)" sheetId="50" r:id="rId25"/>
    <sheet name="⑦ライフサイクルコスト試算表" sheetId="34" r:id="rId26"/>
    <sheet name="⑧コスト管理表（実施設計）" sheetId="46" r:id="rId27"/>
    <sheet name="⑨-1部門別面積比較表(実施設計)" sheetId="42" r:id="rId28"/>
    <sheet name="⑨-2部門別面積集計比較表(実施設計)" sheetId="43" r:id="rId29"/>
    <sheet name="⑩変更部分一覧表及び変更平面図" sheetId="39" r:id="rId30"/>
    <sheet name="⑪-1部門別面積表" sheetId="47" r:id="rId31"/>
    <sheet name="⑪-2部門別面積集計表" sheetId="48" r:id="rId32"/>
  </sheets>
  <definedNames>
    <definedName name="_xlnm._FilterDatabase" localSheetId="14" hidden="1">'①-1条件整理票'!#REF!</definedName>
    <definedName name="_xlnm._FilterDatabase" localSheetId="15" hidden="1">'①-2条件整理票（病棟）'!#REF!</definedName>
    <definedName name="_xlnm._FilterDatabase" localSheetId="16" hidden="1">'①-3条件整理票（外来・救急・診療・手術）'!#REF!</definedName>
    <definedName name="_xlnm._FilterDatabase" localSheetId="17" hidden="1">'①-4条件整理票（リハビリ・供給・エネ・管理）'!#REF!</definedName>
    <definedName name="_xlnm._FilterDatabase" localSheetId="20" hidden="1">'④-1部門別面積比較表(平面計画)'!$B$2:$M$302</definedName>
    <definedName name="_xlnm._FilterDatabase" localSheetId="23" hidden="1">'⑥-1部門別面積比較表(基本設計)'!$B$2:$M$302</definedName>
    <definedName name="_xlnm._FilterDatabase" localSheetId="27" hidden="1">'⑨-1部門別面積比較表(実施設計)'!$B$2:$M$302</definedName>
    <definedName name="_xlnm._FilterDatabase" localSheetId="30" hidden="1">'⑪-1部門別面積表'!$B$2:$G$2</definedName>
    <definedName name="_Key1" localSheetId="15" hidden="1">#REF!</definedName>
    <definedName name="_Key1" localSheetId="16" hidden="1">#REF!</definedName>
    <definedName name="_Key1" localSheetId="17" hidden="1">#REF!</definedName>
    <definedName name="_Key1" localSheetId="29" hidden="1">#REF!</definedName>
    <definedName name="_Key1" hidden="1">#REF!</definedName>
    <definedName name="_Key2" localSheetId="15" hidden="1">#REF!</definedName>
    <definedName name="_Key2" localSheetId="16" hidden="1">#REF!</definedName>
    <definedName name="_Key2" localSheetId="17" hidden="1">#REF!</definedName>
    <definedName name="_Key2" localSheetId="29" hidden="1">#REF!</definedName>
    <definedName name="_Key2" hidden="1">#REF!</definedName>
    <definedName name="_Order1" hidden="1">255</definedName>
    <definedName name="_Order2" hidden="1">255</definedName>
    <definedName name="_Sort" localSheetId="15" hidden="1">#REF!</definedName>
    <definedName name="_Sort" localSheetId="16" hidden="1">#REF!</definedName>
    <definedName name="_Sort" localSheetId="17" hidden="1">#REF!</definedName>
    <definedName name="_Sort" localSheetId="29" hidden="1">#REF!</definedName>
    <definedName name="_Sort" hidden="1">#REF!</definedName>
    <definedName name="ll" hidden="1">#REF!</definedName>
    <definedName name="_xlnm.Print_Area" localSheetId="14">'①-1条件整理票'!$B$1:$AD$101</definedName>
    <definedName name="_xlnm.Print_Area" localSheetId="15">'①-2条件整理票（病棟）'!$B$2:$AD$92</definedName>
    <definedName name="_xlnm.Print_Area" localSheetId="16">'①-3条件整理票（外来・救急・診療・手術）'!$B$2:$AD$138</definedName>
    <definedName name="_xlnm.Print_Area" localSheetId="17">'①-4条件整理票（リハビリ・供給・エネ・管理）'!$B$2:$AD$151</definedName>
    <definedName name="_xlnm.Print_Area" localSheetId="18">②建築構造比較検討書!$A$1:$I$15</definedName>
    <definedName name="_xlnm.Print_Area" localSheetId="19">'③コスト管理表（平面計画）'!$B$2:$J$51</definedName>
    <definedName name="_xlnm.Print_Area" localSheetId="20">'④-1部門別面積比較表(平面計画)'!$A$1:$L$58</definedName>
    <definedName name="_xlnm.Print_Area" localSheetId="21">'④-2部門別面積集計比較表(平面計画)'!$A$1:$G$36</definedName>
    <definedName name="_xlnm.Print_Area" localSheetId="22">'⑤コスト管理表（基本設計）'!$B$2:$M$51</definedName>
    <definedName name="_xlnm.Print_Area" localSheetId="23">'⑥-1部門別面積比較表(基本設計)'!$A$1:$L$58</definedName>
    <definedName name="_xlnm.Print_Area" localSheetId="24">'⑥-2部門別面積集計比較表(基本設計)'!$A$1:$G$36</definedName>
    <definedName name="_xlnm.Print_Area" localSheetId="25">⑦ライフサイクルコスト試算表!$B$2:$J$56</definedName>
    <definedName name="_xlnm.Print_Area" localSheetId="26">'⑧コスト管理表（実施設計）'!$B$2:$M$51</definedName>
    <definedName name="_xlnm.Print_Area" localSheetId="27">'⑨-1部門別面積比較表(実施設計)'!$A$1:$L$58</definedName>
    <definedName name="_xlnm.Print_Area" localSheetId="28">'⑨-2部門別面積集計比較表(実施設計)'!$A$1:$G$36</definedName>
    <definedName name="_xlnm.Print_Area" localSheetId="29">⑩変更部分一覧表及び変更平面図!$B$1:$E$21</definedName>
    <definedName name="_xlnm.Print_Area" localSheetId="30">'⑪-1部門別面積表'!$A$1:$K$105</definedName>
    <definedName name="_xlnm.Print_Area" localSheetId="31">'⑪-2部門別面積集計表'!$A$1:$G$31</definedName>
    <definedName name="_xlnm.Print_Area" localSheetId="0">表紙!$A$1:$D$84</definedName>
    <definedName name="_xlnm.Print_Area" localSheetId="1">様式1!$A$1:$AG$54</definedName>
    <definedName name="_xlnm.Print_Area" localSheetId="12">'様式10－１'!$A$1:$E$38</definedName>
    <definedName name="_xlnm.Print_Area" localSheetId="13">'様式10－２'!$A$1:$E$50</definedName>
    <definedName name="_xlnm.Print_Area" localSheetId="2">様式2!$A$1:$AG$54</definedName>
    <definedName name="_xlnm.Print_Area" localSheetId="3">'様式3-1'!$A$1:$AG$54</definedName>
    <definedName name="_xlnm.Print_Area" localSheetId="4">'様式3-2'!$A$1:$AG$46</definedName>
    <definedName name="_xlnm.Print_Area" localSheetId="5">'様式4-1'!$A$1:$AG$53</definedName>
    <definedName name="_xlnm.Print_Area" localSheetId="6">'様式4-2'!$A$1:$AG$46</definedName>
    <definedName name="_xlnm.Print_Area" localSheetId="7">様式5!$A$1:$AG$53</definedName>
    <definedName name="_xlnm.Print_Area" localSheetId="8">様式6!$A$1:$AM$30</definedName>
    <definedName name="_xlnm.Print_Area" localSheetId="9">様式7!$A$1:$D$34</definedName>
    <definedName name="_xlnm.Print_Area" localSheetId="10">様式8!$A$1:$AG$54</definedName>
    <definedName name="_xlnm.Print_Area" localSheetId="11">様式9!$A$1:$AG$54</definedName>
    <definedName name="_xlnm.Print_Titles" localSheetId="20">'④-1部門別面積比較表(平面計画)'!$1:$2</definedName>
    <definedName name="_xlnm.Print_Titles" localSheetId="23">'⑥-1部門別面積比較表(基本設計)'!$1:$2</definedName>
    <definedName name="_xlnm.Print_Titles" localSheetId="27">'⑨-1部門別面積比較表(実施設計)'!$1:$2</definedName>
    <definedName name="_xlnm.Print_Titles" localSheetId="30">'⑪-1部門別面積表'!$1:$2</definedName>
    <definedName name="_xlnm.Print_Titles" localSheetId="12">'様式10－１'!$1:$4</definedName>
    <definedName name="_xlnm.Print_Titles" localSheetId="13">'様式10－２'!$1:$4</definedName>
    <definedName name="変更" hidden="1">#REF!</definedName>
    <definedName name="様式8" hidden="1">#REF!</definedName>
    <definedName name="様式81" hidden="1">#REF!</definedName>
    <definedName name="様式8看護学校" hidden="1">#REF!</definedName>
  </definedNames>
  <calcPr calcId="162913" iterateCount="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A1" i="11"/>
  <c r="A1" i="10"/>
  <c r="A1" i="8"/>
  <c r="A1" i="28" l="1"/>
  <c r="D7" i="27" l="1"/>
  <c r="G7" i="27" s="1"/>
  <c r="J7" i="27" s="1"/>
  <c r="M7" i="27" s="1"/>
  <c r="P7" i="27" s="1"/>
  <c r="S7" i="27" s="1"/>
  <c r="V7" i="27" s="1"/>
  <c r="Y7" i="27" s="1"/>
  <c r="AB7" i="27" s="1"/>
  <c r="AE7" i="27" s="1"/>
  <c r="AH7" i="27" s="1"/>
  <c r="AK7" i="27" s="1"/>
  <c r="V45" i="12"/>
  <c r="AA13" i="10"/>
  <c r="AA13" i="12"/>
  <c r="W40" i="25" l="1"/>
  <c r="B28" i="25" l="1"/>
  <c r="E41" i="5"/>
  <c r="V43" i="12" l="1"/>
  <c r="V43" i="10"/>
  <c r="A1" i="48" l="1"/>
  <c r="A1" i="43"/>
  <c r="A1" i="50"/>
  <c r="A1" i="41"/>
  <c r="D34" i="50"/>
  <c r="D33" i="50"/>
  <c r="D31" i="50"/>
  <c r="D30" i="50"/>
  <c r="D28" i="50"/>
  <c r="D27" i="50"/>
  <c r="D29" i="50" s="1"/>
  <c r="D25" i="50"/>
  <c r="D24" i="50"/>
  <c r="D23" i="50"/>
  <c r="D22" i="50"/>
  <c r="D26" i="50" s="1"/>
  <c r="D21" i="50"/>
  <c r="D20" i="50"/>
  <c r="D18" i="50"/>
  <c r="D17" i="50"/>
  <c r="D16" i="50"/>
  <c r="D15" i="50"/>
  <c r="D14" i="50"/>
  <c r="D13" i="50"/>
  <c r="D12" i="50"/>
  <c r="D11" i="50"/>
  <c r="D10" i="50"/>
  <c r="D9" i="50"/>
  <c r="D8" i="50"/>
  <c r="D19" i="50" s="1"/>
  <c r="D6" i="50"/>
  <c r="D5" i="50"/>
  <c r="D7" i="50" s="1"/>
  <c r="D4" i="50"/>
  <c r="M303" i="49"/>
  <c r="K303" i="49"/>
  <c r="F303" i="49"/>
  <c r="M302" i="49"/>
  <c r="L302" i="49"/>
  <c r="J302" i="49"/>
  <c r="I302" i="49"/>
  <c r="A302" i="49"/>
  <c r="M301" i="49"/>
  <c r="L301" i="49"/>
  <c r="J301" i="49"/>
  <c r="I301" i="49"/>
  <c r="A301" i="49"/>
  <c r="M300" i="49"/>
  <c r="L300" i="49"/>
  <c r="J300" i="49"/>
  <c r="I300" i="49"/>
  <c r="A300" i="49"/>
  <c r="M299" i="49"/>
  <c r="L299" i="49"/>
  <c r="J299" i="49"/>
  <c r="I299" i="49"/>
  <c r="A299" i="49"/>
  <c r="M298" i="49"/>
  <c r="L298" i="49"/>
  <c r="J298" i="49"/>
  <c r="I298" i="49"/>
  <c r="A298" i="49"/>
  <c r="M297" i="49"/>
  <c r="L297" i="49"/>
  <c r="J297" i="49"/>
  <c r="I297" i="49"/>
  <c r="A297" i="49"/>
  <c r="M296" i="49"/>
  <c r="L296" i="49"/>
  <c r="J296" i="49"/>
  <c r="I296" i="49"/>
  <c r="A296" i="49"/>
  <c r="M295" i="49"/>
  <c r="L295" i="49"/>
  <c r="J295" i="49"/>
  <c r="I295" i="49"/>
  <c r="A295" i="49"/>
  <c r="M294" i="49"/>
  <c r="L294" i="49"/>
  <c r="J294" i="49"/>
  <c r="I294" i="49"/>
  <c r="A294" i="49"/>
  <c r="M293" i="49"/>
  <c r="L293" i="49"/>
  <c r="J293" i="49"/>
  <c r="I293" i="49"/>
  <c r="A293" i="49"/>
  <c r="M292" i="49"/>
  <c r="L292" i="49"/>
  <c r="J292" i="49"/>
  <c r="I292" i="49"/>
  <c r="A292" i="49"/>
  <c r="M291" i="49"/>
  <c r="L291" i="49"/>
  <c r="J291" i="49"/>
  <c r="I291" i="49"/>
  <c r="A291" i="49"/>
  <c r="M290" i="49"/>
  <c r="L290" i="49"/>
  <c r="J290" i="49"/>
  <c r="I290" i="49"/>
  <c r="A290" i="49"/>
  <c r="M289" i="49"/>
  <c r="L289" i="49"/>
  <c r="J289" i="49"/>
  <c r="I289" i="49"/>
  <c r="A289" i="49"/>
  <c r="M288" i="49"/>
  <c r="L288" i="49"/>
  <c r="J288" i="49"/>
  <c r="I288" i="49"/>
  <c r="A288" i="49"/>
  <c r="M287" i="49"/>
  <c r="L287" i="49"/>
  <c r="J287" i="49"/>
  <c r="I287" i="49"/>
  <c r="A287" i="49"/>
  <c r="M286" i="49"/>
  <c r="L286" i="49"/>
  <c r="J286" i="49"/>
  <c r="I286" i="49"/>
  <c r="A286" i="49"/>
  <c r="M285" i="49"/>
  <c r="L285" i="49"/>
  <c r="J285" i="49"/>
  <c r="I285" i="49"/>
  <c r="A285" i="49"/>
  <c r="M284" i="49"/>
  <c r="L284" i="49"/>
  <c r="J284" i="49"/>
  <c r="I284" i="49"/>
  <c r="A284" i="49"/>
  <c r="M283" i="49"/>
  <c r="L283" i="49"/>
  <c r="J283" i="49"/>
  <c r="I283" i="49"/>
  <c r="A283" i="49"/>
  <c r="M282" i="49"/>
  <c r="L282" i="49"/>
  <c r="J282" i="49"/>
  <c r="I282" i="49"/>
  <c r="A282" i="49"/>
  <c r="M281" i="49"/>
  <c r="L281" i="49"/>
  <c r="J281" i="49"/>
  <c r="I281" i="49"/>
  <c r="A281" i="49"/>
  <c r="M280" i="49"/>
  <c r="L280" i="49"/>
  <c r="J280" i="49"/>
  <c r="I280" i="49"/>
  <c r="A280" i="49"/>
  <c r="M279" i="49"/>
  <c r="L279" i="49"/>
  <c r="J279" i="49"/>
  <c r="I279" i="49"/>
  <c r="A279" i="49"/>
  <c r="M278" i="49"/>
  <c r="L278" i="49"/>
  <c r="J278" i="49"/>
  <c r="I278" i="49"/>
  <c r="A278" i="49"/>
  <c r="M277" i="49"/>
  <c r="L277" i="49"/>
  <c r="J277" i="49"/>
  <c r="I277" i="49"/>
  <c r="A277" i="49"/>
  <c r="M276" i="49"/>
  <c r="L276" i="49"/>
  <c r="J276" i="49"/>
  <c r="I276" i="49"/>
  <c r="A276" i="49"/>
  <c r="M275" i="49"/>
  <c r="L275" i="49"/>
  <c r="J275" i="49"/>
  <c r="I275" i="49"/>
  <c r="A275" i="49"/>
  <c r="M274" i="49"/>
  <c r="L274" i="49"/>
  <c r="J274" i="49"/>
  <c r="I274" i="49"/>
  <c r="A274" i="49"/>
  <c r="M273" i="49"/>
  <c r="L273" i="49"/>
  <c r="J273" i="49"/>
  <c r="I273" i="49"/>
  <c r="A273" i="49"/>
  <c r="M272" i="49"/>
  <c r="L272" i="49"/>
  <c r="J272" i="49"/>
  <c r="I272" i="49"/>
  <c r="A272" i="49"/>
  <c r="M271" i="49"/>
  <c r="L271" i="49"/>
  <c r="J271" i="49"/>
  <c r="I271" i="49"/>
  <c r="A271" i="49"/>
  <c r="M270" i="49"/>
  <c r="L270" i="49"/>
  <c r="J270" i="49"/>
  <c r="I270" i="49"/>
  <c r="A270" i="49"/>
  <c r="M269" i="49"/>
  <c r="L269" i="49"/>
  <c r="J269" i="49"/>
  <c r="I269" i="49"/>
  <c r="A269" i="49"/>
  <c r="M268" i="49"/>
  <c r="L268" i="49"/>
  <c r="J268" i="49"/>
  <c r="I268" i="49"/>
  <c r="A268" i="49"/>
  <c r="M267" i="49"/>
  <c r="L267" i="49"/>
  <c r="J267" i="49"/>
  <c r="I267" i="49"/>
  <c r="A267" i="49"/>
  <c r="M266" i="49"/>
  <c r="L266" i="49"/>
  <c r="J266" i="49"/>
  <c r="I266" i="49"/>
  <c r="A266" i="49"/>
  <c r="M265" i="49"/>
  <c r="L265" i="49"/>
  <c r="J265" i="49"/>
  <c r="I265" i="49"/>
  <c r="A265" i="49"/>
  <c r="M264" i="49"/>
  <c r="L264" i="49"/>
  <c r="J264" i="49"/>
  <c r="I264" i="49"/>
  <c r="A264" i="49"/>
  <c r="M263" i="49"/>
  <c r="L263" i="49"/>
  <c r="J263" i="49"/>
  <c r="I263" i="49"/>
  <c r="A263" i="49"/>
  <c r="M262" i="49"/>
  <c r="L262" i="49"/>
  <c r="J262" i="49"/>
  <c r="I262" i="49"/>
  <c r="A262" i="49"/>
  <c r="M261" i="49"/>
  <c r="L261" i="49"/>
  <c r="J261" i="49"/>
  <c r="I261" i="49"/>
  <c r="A261" i="49"/>
  <c r="M260" i="49"/>
  <c r="L260" i="49"/>
  <c r="J260" i="49"/>
  <c r="I260" i="49"/>
  <c r="A260" i="49"/>
  <c r="M259" i="49"/>
  <c r="L259" i="49"/>
  <c r="J259" i="49"/>
  <c r="I259" i="49"/>
  <c r="A259" i="49"/>
  <c r="M258" i="49"/>
  <c r="L258" i="49"/>
  <c r="J258" i="49"/>
  <c r="I258" i="49"/>
  <c r="A258" i="49"/>
  <c r="M257" i="49"/>
  <c r="L257" i="49"/>
  <c r="J257" i="49"/>
  <c r="I257" i="49"/>
  <c r="A257" i="49"/>
  <c r="M256" i="49"/>
  <c r="L256" i="49"/>
  <c r="J256" i="49"/>
  <c r="I256" i="49"/>
  <c r="A256" i="49"/>
  <c r="M255" i="49"/>
  <c r="L255" i="49"/>
  <c r="J255" i="49"/>
  <c r="I255" i="49"/>
  <c r="A255" i="49"/>
  <c r="M254" i="49"/>
  <c r="L254" i="49"/>
  <c r="J254" i="49"/>
  <c r="I254" i="49"/>
  <c r="A254" i="49"/>
  <c r="M253" i="49"/>
  <c r="L253" i="49"/>
  <c r="J253" i="49"/>
  <c r="I253" i="49"/>
  <c r="A253" i="49"/>
  <c r="M252" i="49"/>
  <c r="L252" i="49"/>
  <c r="J252" i="49"/>
  <c r="I252" i="49"/>
  <c r="A252" i="49"/>
  <c r="M251" i="49"/>
  <c r="L251" i="49"/>
  <c r="J251" i="49"/>
  <c r="I251" i="49"/>
  <c r="A251" i="49"/>
  <c r="M250" i="49"/>
  <c r="L250" i="49"/>
  <c r="J250" i="49"/>
  <c r="I250" i="49"/>
  <c r="A250" i="49"/>
  <c r="M249" i="49"/>
  <c r="L249" i="49"/>
  <c r="J249" i="49"/>
  <c r="I249" i="49"/>
  <c r="A249" i="49"/>
  <c r="M248" i="49"/>
  <c r="L248" i="49"/>
  <c r="J248" i="49"/>
  <c r="I248" i="49"/>
  <c r="A248" i="49"/>
  <c r="M247" i="49"/>
  <c r="L247" i="49"/>
  <c r="J247" i="49"/>
  <c r="I247" i="49"/>
  <c r="A247" i="49"/>
  <c r="M246" i="49"/>
  <c r="L246" i="49"/>
  <c r="J246" i="49"/>
  <c r="I246" i="49"/>
  <c r="A246" i="49"/>
  <c r="M245" i="49"/>
  <c r="L245" i="49"/>
  <c r="J245" i="49"/>
  <c r="I245" i="49"/>
  <c r="A245" i="49"/>
  <c r="M244" i="49"/>
  <c r="L244" i="49"/>
  <c r="J244" i="49"/>
  <c r="I244" i="49"/>
  <c r="A244" i="49"/>
  <c r="M243" i="49"/>
  <c r="L243" i="49"/>
  <c r="J243" i="49"/>
  <c r="I243" i="49"/>
  <c r="A243" i="49"/>
  <c r="M242" i="49"/>
  <c r="L242" i="49"/>
  <c r="J242" i="49"/>
  <c r="I242" i="49"/>
  <c r="A242" i="49"/>
  <c r="M241" i="49"/>
  <c r="L241" i="49"/>
  <c r="J241" i="49"/>
  <c r="I241" i="49"/>
  <c r="A241" i="49"/>
  <c r="M240" i="49"/>
  <c r="L240" i="49"/>
  <c r="J240" i="49"/>
  <c r="I240" i="49"/>
  <c r="A240" i="49"/>
  <c r="M239" i="49"/>
  <c r="L239" i="49"/>
  <c r="J239" i="49"/>
  <c r="I239" i="49"/>
  <c r="A239" i="49"/>
  <c r="M238" i="49"/>
  <c r="L238" i="49"/>
  <c r="J238" i="49"/>
  <c r="I238" i="49"/>
  <c r="A238" i="49"/>
  <c r="M237" i="49"/>
  <c r="L237" i="49"/>
  <c r="J237" i="49"/>
  <c r="I237" i="49"/>
  <c r="A237" i="49"/>
  <c r="M236" i="49"/>
  <c r="L236" i="49"/>
  <c r="J236" i="49"/>
  <c r="I236" i="49"/>
  <c r="A236" i="49"/>
  <c r="M235" i="49"/>
  <c r="L235" i="49"/>
  <c r="J235" i="49"/>
  <c r="I235" i="49"/>
  <c r="A235" i="49"/>
  <c r="M234" i="49"/>
  <c r="L234" i="49"/>
  <c r="J234" i="49"/>
  <c r="I234" i="49"/>
  <c r="A234" i="49"/>
  <c r="M233" i="49"/>
  <c r="L233" i="49"/>
  <c r="J233" i="49"/>
  <c r="I233" i="49"/>
  <c r="A233" i="49"/>
  <c r="M232" i="49"/>
  <c r="L232" i="49"/>
  <c r="J232" i="49"/>
  <c r="I232" i="49"/>
  <c r="A232" i="49"/>
  <c r="M231" i="49"/>
  <c r="L231" i="49"/>
  <c r="J231" i="49"/>
  <c r="I231" i="49"/>
  <c r="A231" i="49"/>
  <c r="M230" i="49"/>
  <c r="L230" i="49"/>
  <c r="J230" i="49"/>
  <c r="I230" i="49"/>
  <c r="A230" i="49"/>
  <c r="M229" i="49"/>
  <c r="L229" i="49"/>
  <c r="J229" i="49"/>
  <c r="I229" i="49"/>
  <c r="A229" i="49"/>
  <c r="M228" i="49"/>
  <c r="L228" i="49"/>
  <c r="J228" i="49"/>
  <c r="I228" i="49"/>
  <c r="A228" i="49"/>
  <c r="M227" i="49"/>
  <c r="L227" i="49"/>
  <c r="J227" i="49"/>
  <c r="I227" i="49"/>
  <c r="A227" i="49"/>
  <c r="M226" i="49"/>
  <c r="L226" i="49"/>
  <c r="J226" i="49"/>
  <c r="I226" i="49"/>
  <c r="A226" i="49"/>
  <c r="M225" i="49"/>
  <c r="L225" i="49"/>
  <c r="J225" i="49"/>
  <c r="I225" i="49"/>
  <c r="A225" i="49"/>
  <c r="M224" i="49"/>
  <c r="L224" i="49"/>
  <c r="J224" i="49"/>
  <c r="I224" i="49"/>
  <c r="A224" i="49"/>
  <c r="M223" i="49"/>
  <c r="L223" i="49"/>
  <c r="J223" i="49"/>
  <c r="I223" i="49"/>
  <c r="A223" i="49"/>
  <c r="M222" i="49"/>
  <c r="L222" i="49"/>
  <c r="J222" i="49"/>
  <c r="I222" i="49"/>
  <c r="A222" i="49"/>
  <c r="M221" i="49"/>
  <c r="L221" i="49"/>
  <c r="J221" i="49"/>
  <c r="I221" i="49"/>
  <c r="A221" i="49"/>
  <c r="M220" i="49"/>
  <c r="L220" i="49"/>
  <c r="J220" i="49"/>
  <c r="I220" i="49"/>
  <c r="A220" i="49"/>
  <c r="M219" i="49"/>
  <c r="L219" i="49"/>
  <c r="J219" i="49"/>
  <c r="I219" i="49"/>
  <c r="A219" i="49"/>
  <c r="M218" i="49"/>
  <c r="L218" i="49"/>
  <c r="J218" i="49"/>
  <c r="I218" i="49"/>
  <c r="A218" i="49"/>
  <c r="M217" i="49"/>
  <c r="L217" i="49"/>
  <c r="J217" i="49"/>
  <c r="I217" i="49"/>
  <c r="A217" i="49"/>
  <c r="M216" i="49"/>
  <c r="L216" i="49"/>
  <c r="J216" i="49"/>
  <c r="I216" i="49"/>
  <c r="A216" i="49"/>
  <c r="M215" i="49"/>
  <c r="L215" i="49"/>
  <c r="J215" i="49"/>
  <c r="I215" i="49"/>
  <c r="A215" i="49"/>
  <c r="M214" i="49"/>
  <c r="L214" i="49"/>
  <c r="J214" i="49"/>
  <c r="I214" i="49"/>
  <c r="A214" i="49"/>
  <c r="M213" i="49"/>
  <c r="L213" i="49"/>
  <c r="J213" i="49"/>
  <c r="I213" i="49"/>
  <c r="A213" i="49"/>
  <c r="M212" i="49"/>
  <c r="L212" i="49"/>
  <c r="J212" i="49"/>
  <c r="I212" i="49"/>
  <c r="A212" i="49"/>
  <c r="M211" i="49"/>
  <c r="L211" i="49"/>
  <c r="J211" i="49"/>
  <c r="I211" i="49"/>
  <c r="A211" i="49"/>
  <c r="M210" i="49"/>
  <c r="L210" i="49"/>
  <c r="J210" i="49"/>
  <c r="I210" i="49"/>
  <c r="A210" i="49"/>
  <c r="M209" i="49"/>
  <c r="L209" i="49"/>
  <c r="J209" i="49"/>
  <c r="I209" i="49"/>
  <c r="A209" i="49"/>
  <c r="M208" i="49"/>
  <c r="L208" i="49"/>
  <c r="J208" i="49"/>
  <c r="I208" i="49"/>
  <c r="A208" i="49"/>
  <c r="M207" i="49"/>
  <c r="L207" i="49"/>
  <c r="J207" i="49"/>
  <c r="I207" i="49"/>
  <c r="A207" i="49"/>
  <c r="M206" i="49"/>
  <c r="L206" i="49"/>
  <c r="J206" i="49"/>
  <c r="I206" i="49"/>
  <c r="A206" i="49"/>
  <c r="M205" i="49"/>
  <c r="L205" i="49"/>
  <c r="J205" i="49"/>
  <c r="I205" i="49"/>
  <c r="A205" i="49"/>
  <c r="M204" i="49"/>
  <c r="L204" i="49"/>
  <c r="J204" i="49"/>
  <c r="I204" i="49"/>
  <c r="A204" i="49"/>
  <c r="M203" i="49"/>
  <c r="L203" i="49"/>
  <c r="J203" i="49"/>
  <c r="I203" i="49"/>
  <c r="A203" i="49"/>
  <c r="M202" i="49"/>
  <c r="L202" i="49"/>
  <c r="J202" i="49"/>
  <c r="I202" i="49"/>
  <c r="A202" i="49"/>
  <c r="M201" i="49"/>
  <c r="L201" i="49"/>
  <c r="J201" i="49"/>
  <c r="I201" i="49"/>
  <c r="A201" i="49"/>
  <c r="M200" i="49"/>
  <c r="L200" i="49"/>
  <c r="J200" i="49"/>
  <c r="I200" i="49"/>
  <c r="A200" i="49"/>
  <c r="M199" i="49"/>
  <c r="L199" i="49"/>
  <c r="J199" i="49"/>
  <c r="I199" i="49"/>
  <c r="A199" i="49"/>
  <c r="M198" i="49"/>
  <c r="L198" i="49"/>
  <c r="J198" i="49"/>
  <c r="I198" i="49"/>
  <c r="A198" i="49"/>
  <c r="M197" i="49"/>
  <c r="L197" i="49"/>
  <c r="J197" i="49"/>
  <c r="I197" i="49"/>
  <c r="A197" i="49"/>
  <c r="M196" i="49"/>
  <c r="L196" i="49"/>
  <c r="J196" i="49"/>
  <c r="I196" i="49"/>
  <c r="A196" i="49"/>
  <c r="M195" i="49"/>
  <c r="L195" i="49"/>
  <c r="J195" i="49"/>
  <c r="I195" i="49"/>
  <c r="A195" i="49"/>
  <c r="M194" i="49"/>
  <c r="L194" i="49"/>
  <c r="J194" i="49"/>
  <c r="I194" i="49"/>
  <c r="A194" i="49"/>
  <c r="M193" i="49"/>
  <c r="L193" i="49"/>
  <c r="J193" i="49"/>
  <c r="I193" i="49"/>
  <c r="A193" i="49"/>
  <c r="M192" i="49"/>
  <c r="L192" i="49"/>
  <c r="J192" i="49"/>
  <c r="I192" i="49"/>
  <c r="A192" i="49"/>
  <c r="M191" i="49"/>
  <c r="L191" i="49"/>
  <c r="J191" i="49"/>
  <c r="I191" i="49"/>
  <c r="A191" i="49"/>
  <c r="M190" i="49"/>
  <c r="L190" i="49"/>
  <c r="J190" i="49"/>
  <c r="I190" i="49"/>
  <c r="A190" i="49"/>
  <c r="M189" i="49"/>
  <c r="L189" i="49"/>
  <c r="J189" i="49"/>
  <c r="I189" i="49"/>
  <c r="A189" i="49"/>
  <c r="M188" i="49"/>
  <c r="L188" i="49"/>
  <c r="J188" i="49"/>
  <c r="I188" i="49"/>
  <c r="A188" i="49"/>
  <c r="M187" i="49"/>
  <c r="L187" i="49"/>
  <c r="J187" i="49"/>
  <c r="I187" i="49"/>
  <c r="A187" i="49"/>
  <c r="M186" i="49"/>
  <c r="L186" i="49"/>
  <c r="J186" i="49"/>
  <c r="I186" i="49"/>
  <c r="A186" i="49"/>
  <c r="M185" i="49"/>
  <c r="L185" i="49"/>
  <c r="J185" i="49"/>
  <c r="I185" i="49"/>
  <c r="A185" i="49"/>
  <c r="M184" i="49"/>
  <c r="L184" i="49"/>
  <c r="J184" i="49"/>
  <c r="I184" i="49"/>
  <c r="A184" i="49"/>
  <c r="M183" i="49"/>
  <c r="L183" i="49"/>
  <c r="J183" i="49"/>
  <c r="I183" i="49"/>
  <c r="A183" i="49"/>
  <c r="M182" i="49"/>
  <c r="L182" i="49"/>
  <c r="J182" i="49"/>
  <c r="I182" i="49"/>
  <c r="A182" i="49"/>
  <c r="M181" i="49"/>
  <c r="L181" i="49"/>
  <c r="J181" i="49"/>
  <c r="I181" i="49"/>
  <c r="A181" i="49"/>
  <c r="M180" i="49"/>
  <c r="L180" i="49"/>
  <c r="J180" i="49"/>
  <c r="I180" i="49"/>
  <c r="A180" i="49"/>
  <c r="M179" i="49"/>
  <c r="L179" i="49"/>
  <c r="J179" i="49"/>
  <c r="I179" i="49"/>
  <c r="A179" i="49"/>
  <c r="M178" i="49"/>
  <c r="L178" i="49"/>
  <c r="J178" i="49"/>
  <c r="I178" i="49"/>
  <c r="A178" i="49"/>
  <c r="M177" i="49"/>
  <c r="L177" i="49"/>
  <c r="J177" i="49"/>
  <c r="I177" i="49"/>
  <c r="A177" i="49"/>
  <c r="M176" i="49"/>
  <c r="L176" i="49"/>
  <c r="J176" i="49"/>
  <c r="I176" i="49"/>
  <c r="A176" i="49"/>
  <c r="M175" i="49"/>
  <c r="L175" i="49"/>
  <c r="J175" i="49"/>
  <c r="I175" i="49"/>
  <c r="A175" i="49"/>
  <c r="M174" i="49"/>
  <c r="L174" i="49"/>
  <c r="J174" i="49"/>
  <c r="I174" i="49"/>
  <c r="A174" i="49"/>
  <c r="M173" i="49"/>
  <c r="L173" i="49"/>
  <c r="J173" i="49"/>
  <c r="I173" i="49"/>
  <c r="A173" i="49"/>
  <c r="M172" i="49"/>
  <c r="L172" i="49"/>
  <c r="J172" i="49"/>
  <c r="I172" i="49"/>
  <c r="A172" i="49"/>
  <c r="M171" i="49"/>
  <c r="L171" i="49"/>
  <c r="J171" i="49"/>
  <c r="I171" i="49"/>
  <c r="A171" i="49"/>
  <c r="M170" i="49"/>
  <c r="L170" i="49"/>
  <c r="J170" i="49"/>
  <c r="I170" i="49"/>
  <c r="A170" i="49"/>
  <c r="M169" i="49"/>
  <c r="L169" i="49"/>
  <c r="J169" i="49"/>
  <c r="I169" i="49"/>
  <c r="A169" i="49"/>
  <c r="M168" i="49"/>
  <c r="L168" i="49"/>
  <c r="J168" i="49"/>
  <c r="I168" i="49"/>
  <c r="A168" i="49"/>
  <c r="M167" i="49"/>
  <c r="L167" i="49"/>
  <c r="J167" i="49"/>
  <c r="I167" i="49"/>
  <c r="A167" i="49"/>
  <c r="M166" i="49"/>
  <c r="L166" i="49"/>
  <c r="J166" i="49"/>
  <c r="I166" i="49"/>
  <c r="A166" i="49"/>
  <c r="M165" i="49"/>
  <c r="L165" i="49"/>
  <c r="J165" i="49"/>
  <c r="I165" i="49"/>
  <c r="A165" i="49"/>
  <c r="M164" i="49"/>
  <c r="L164" i="49"/>
  <c r="J164" i="49"/>
  <c r="I164" i="49"/>
  <c r="A164" i="49"/>
  <c r="M163" i="49"/>
  <c r="L163" i="49"/>
  <c r="J163" i="49"/>
  <c r="I163" i="49"/>
  <c r="A163" i="49"/>
  <c r="M162" i="49"/>
  <c r="L162" i="49"/>
  <c r="J162" i="49"/>
  <c r="I162" i="49"/>
  <c r="A162" i="49"/>
  <c r="M161" i="49"/>
  <c r="L161" i="49"/>
  <c r="J161" i="49"/>
  <c r="I161" i="49"/>
  <c r="A161" i="49"/>
  <c r="M160" i="49"/>
  <c r="L160" i="49"/>
  <c r="J160" i="49"/>
  <c r="I160" i="49"/>
  <c r="A160" i="49"/>
  <c r="M159" i="49"/>
  <c r="L159" i="49"/>
  <c r="J159" i="49"/>
  <c r="I159" i="49"/>
  <c r="A159" i="49"/>
  <c r="M158" i="49"/>
  <c r="L158" i="49"/>
  <c r="J158" i="49"/>
  <c r="I158" i="49"/>
  <c r="A158" i="49"/>
  <c r="M157" i="49"/>
  <c r="L157" i="49"/>
  <c r="J157" i="49"/>
  <c r="I157" i="49"/>
  <c r="A157" i="49"/>
  <c r="M156" i="49"/>
  <c r="L156" i="49"/>
  <c r="J156" i="49"/>
  <c r="I156" i="49"/>
  <c r="A156" i="49"/>
  <c r="M155" i="49"/>
  <c r="L155" i="49"/>
  <c r="J155" i="49"/>
  <c r="I155" i="49"/>
  <c r="A155" i="49"/>
  <c r="M154" i="49"/>
  <c r="L154" i="49"/>
  <c r="J154" i="49"/>
  <c r="I154" i="49"/>
  <c r="A154" i="49"/>
  <c r="M153" i="49"/>
  <c r="L153" i="49"/>
  <c r="J153" i="49"/>
  <c r="I153" i="49"/>
  <c r="A153" i="49"/>
  <c r="M152" i="49"/>
  <c r="L152" i="49"/>
  <c r="J152" i="49"/>
  <c r="I152" i="49"/>
  <c r="A152" i="49"/>
  <c r="M151" i="49"/>
  <c r="L151" i="49"/>
  <c r="J151" i="49"/>
  <c r="I151" i="49"/>
  <c r="A151" i="49"/>
  <c r="M150" i="49"/>
  <c r="L150" i="49"/>
  <c r="J150" i="49"/>
  <c r="I150" i="49"/>
  <c r="A150" i="49"/>
  <c r="M149" i="49"/>
  <c r="L149" i="49"/>
  <c r="J149" i="49"/>
  <c r="I149" i="49"/>
  <c r="A149" i="49"/>
  <c r="M148" i="49"/>
  <c r="L148" i="49"/>
  <c r="J148" i="49"/>
  <c r="I148" i="49"/>
  <c r="A148" i="49"/>
  <c r="M147" i="49"/>
  <c r="L147" i="49"/>
  <c r="J147" i="49"/>
  <c r="I147" i="49"/>
  <c r="A147" i="49"/>
  <c r="M146" i="49"/>
  <c r="L146" i="49"/>
  <c r="J146" i="49"/>
  <c r="I146" i="49"/>
  <c r="A146" i="49"/>
  <c r="M145" i="49"/>
  <c r="L145" i="49"/>
  <c r="J145" i="49"/>
  <c r="I145" i="49"/>
  <c r="A145" i="49"/>
  <c r="M144" i="49"/>
  <c r="L144" i="49"/>
  <c r="J144" i="49"/>
  <c r="I144" i="49"/>
  <c r="A144" i="49"/>
  <c r="M143" i="49"/>
  <c r="L143" i="49"/>
  <c r="J143" i="49"/>
  <c r="I143" i="49"/>
  <c r="A143" i="49"/>
  <c r="M142" i="49"/>
  <c r="L142" i="49"/>
  <c r="J142" i="49"/>
  <c r="I142" i="49"/>
  <c r="A142" i="49"/>
  <c r="M141" i="49"/>
  <c r="L141" i="49"/>
  <c r="J141" i="49"/>
  <c r="I141" i="49"/>
  <c r="A141" i="49"/>
  <c r="M140" i="49"/>
  <c r="L140" i="49"/>
  <c r="J140" i="49"/>
  <c r="I140" i="49"/>
  <c r="A140" i="49"/>
  <c r="M139" i="49"/>
  <c r="L139" i="49"/>
  <c r="J139" i="49"/>
  <c r="I139" i="49"/>
  <c r="A139" i="49"/>
  <c r="M138" i="49"/>
  <c r="L138" i="49"/>
  <c r="J138" i="49"/>
  <c r="I138" i="49"/>
  <c r="A138" i="49"/>
  <c r="M137" i="49"/>
  <c r="L137" i="49"/>
  <c r="J137" i="49"/>
  <c r="I137" i="49"/>
  <c r="A137" i="49"/>
  <c r="M136" i="49"/>
  <c r="L136" i="49"/>
  <c r="J136" i="49"/>
  <c r="I136" i="49"/>
  <c r="A136" i="49"/>
  <c r="M135" i="49"/>
  <c r="L135" i="49"/>
  <c r="J135" i="49"/>
  <c r="I135" i="49"/>
  <c r="A135" i="49"/>
  <c r="M134" i="49"/>
  <c r="L134" i="49"/>
  <c r="J134" i="49"/>
  <c r="I134" i="49"/>
  <c r="A134" i="49"/>
  <c r="M133" i="49"/>
  <c r="L133" i="49"/>
  <c r="J133" i="49"/>
  <c r="I133" i="49"/>
  <c r="A133" i="49"/>
  <c r="M132" i="49"/>
  <c r="L132" i="49"/>
  <c r="J132" i="49"/>
  <c r="I132" i="49"/>
  <c r="A132" i="49"/>
  <c r="M131" i="49"/>
  <c r="L131" i="49"/>
  <c r="J131" i="49"/>
  <c r="I131" i="49"/>
  <c r="A131" i="49"/>
  <c r="M130" i="49"/>
  <c r="L130" i="49"/>
  <c r="J130" i="49"/>
  <c r="I130" i="49"/>
  <c r="A130" i="49"/>
  <c r="M129" i="49"/>
  <c r="L129" i="49"/>
  <c r="J129" i="49"/>
  <c r="I129" i="49"/>
  <c r="A129" i="49"/>
  <c r="M128" i="49"/>
  <c r="L128" i="49"/>
  <c r="J128" i="49"/>
  <c r="I128" i="49"/>
  <c r="A128" i="49"/>
  <c r="M127" i="49"/>
  <c r="L127" i="49"/>
  <c r="J127" i="49"/>
  <c r="I127" i="49"/>
  <c r="A127" i="49"/>
  <c r="M126" i="49"/>
  <c r="L126" i="49"/>
  <c r="J126" i="49"/>
  <c r="I126" i="49"/>
  <c r="A126" i="49"/>
  <c r="M125" i="49"/>
  <c r="L125" i="49"/>
  <c r="J125" i="49"/>
  <c r="I125" i="49"/>
  <c r="A125" i="49"/>
  <c r="M124" i="49"/>
  <c r="L124" i="49"/>
  <c r="J124" i="49"/>
  <c r="I124" i="49"/>
  <c r="A124" i="49"/>
  <c r="M123" i="49"/>
  <c r="L123" i="49"/>
  <c r="J123" i="49"/>
  <c r="I123" i="49"/>
  <c r="A123" i="49"/>
  <c r="M122" i="49"/>
  <c r="L122" i="49"/>
  <c r="J122" i="49"/>
  <c r="I122" i="49"/>
  <c r="A122" i="49"/>
  <c r="M121" i="49"/>
  <c r="L121" i="49"/>
  <c r="J121" i="49"/>
  <c r="I121" i="49"/>
  <c r="A121" i="49"/>
  <c r="M120" i="49"/>
  <c r="L120" i="49"/>
  <c r="J120" i="49"/>
  <c r="I120" i="49"/>
  <c r="A120" i="49"/>
  <c r="M119" i="49"/>
  <c r="L119" i="49"/>
  <c r="J119" i="49"/>
  <c r="I119" i="49"/>
  <c r="A119" i="49"/>
  <c r="M118" i="49"/>
  <c r="L118" i="49"/>
  <c r="J118" i="49"/>
  <c r="I118" i="49"/>
  <c r="A118" i="49"/>
  <c r="M117" i="49"/>
  <c r="L117" i="49"/>
  <c r="J117" i="49"/>
  <c r="I117" i="49"/>
  <c r="A117" i="49"/>
  <c r="M116" i="49"/>
  <c r="L116" i="49"/>
  <c r="J116" i="49"/>
  <c r="I116" i="49"/>
  <c r="A116" i="49"/>
  <c r="M115" i="49"/>
  <c r="L115" i="49"/>
  <c r="J115" i="49"/>
  <c r="I115" i="49"/>
  <c r="A115" i="49"/>
  <c r="M114" i="49"/>
  <c r="L114" i="49"/>
  <c r="J114" i="49"/>
  <c r="I114" i="49"/>
  <c r="A114" i="49"/>
  <c r="M113" i="49"/>
  <c r="L113" i="49"/>
  <c r="J113" i="49"/>
  <c r="I113" i="49"/>
  <c r="A113" i="49"/>
  <c r="M112" i="49"/>
  <c r="L112" i="49"/>
  <c r="J112" i="49"/>
  <c r="I112" i="49"/>
  <c r="A112" i="49"/>
  <c r="M111" i="49"/>
  <c r="L111" i="49"/>
  <c r="J111" i="49"/>
  <c r="I111" i="49"/>
  <c r="A111" i="49"/>
  <c r="M110" i="49"/>
  <c r="L110" i="49"/>
  <c r="J110" i="49"/>
  <c r="I110" i="49"/>
  <c r="A110" i="49"/>
  <c r="M109" i="49"/>
  <c r="L109" i="49"/>
  <c r="J109" i="49"/>
  <c r="I109" i="49"/>
  <c r="A109" i="49"/>
  <c r="M108" i="49"/>
  <c r="L108" i="49"/>
  <c r="J108" i="49"/>
  <c r="I108" i="49"/>
  <c r="A108" i="49"/>
  <c r="M107" i="49"/>
  <c r="L107" i="49"/>
  <c r="J107" i="49"/>
  <c r="I107" i="49"/>
  <c r="A107" i="49"/>
  <c r="M106" i="49"/>
  <c r="L106" i="49"/>
  <c r="J106" i="49"/>
  <c r="I106" i="49"/>
  <c r="A106" i="49"/>
  <c r="M105" i="49"/>
  <c r="L105" i="49"/>
  <c r="J105" i="49"/>
  <c r="I105" i="49"/>
  <c r="A105" i="49"/>
  <c r="M104" i="49"/>
  <c r="L104" i="49"/>
  <c r="J104" i="49"/>
  <c r="I104" i="49"/>
  <c r="A104" i="49"/>
  <c r="M103" i="49"/>
  <c r="L103" i="49"/>
  <c r="J103" i="49"/>
  <c r="I103" i="49"/>
  <c r="A103" i="49"/>
  <c r="M102" i="49"/>
  <c r="L102" i="49"/>
  <c r="J102" i="49"/>
  <c r="I102" i="49"/>
  <c r="A102" i="49"/>
  <c r="M101" i="49"/>
  <c r="L101" i="49"/>
  <c r="J101" i="49"/>
  <c r="I101" i="49"/>
  <c r="A101" i="49"/>
  <c r="M100" i="49"/>
  <c r="L100" i="49"/>
  <c r="J100" i="49"/>
  <c r="I100" i="49"/>
  <c r="A100" i="49"/>
  <c r="M99" i="49"/>
  <c r="L99" i="49"/>
  <c r="J99" i="49"/>
  <c r="I99" i="49"/>
  <c r="A99" i="49"/>
  <c r="M98" i="49"/>
  <c r="L98" i="49"/>
  <c r="J98" i="49"/>
  <c r="I98" i="49"/>
  <c r="A98" i="49"/>
  <c r="M97" i="49"/>
  <c r="L97" i="49"/>
  <c r="J97" i="49"/>
  <c r="I97" i="49"/>
  <c r="A97" i="49"/>
  <c r="M96" i="49"/>
  <c r="L96" i="49"/>
  <c r="J96" i="49"/>
  <c r="I96" i="49"/>
  <c r="A96" i="49"/>
  <c r="M95" i="49"/>
  <c r="L95" i="49"/>
  <c r="J95" i="49"/>
  <c r="I95" i="49"/>
  <c r="A95" i="49"/>
  <c r="M94" i="49"/>
  <c r="L94" i="49"/>
  <c r="J94" i="49"/>
  <c r="I94" i="49"/>
  <c r="A94" i="49"/>
  <c r="M93" i="49"/>
  <c r="L93" i="49"/>
  <c r="J93" i="49"/>
  <c r="I93" i="49"/>
  <c r="A93" i="49"/>
  <c r="M92" i="49"/>
  <c r="L92" i="49"/>
  <c r="J92" i="49"/>
  <c r="I92" i="49"/>
  <c r="A92" i="49"/>
  <c r="M91" i="49"/>
  <c r="L91" i="49"/>
  <c r="J91" i="49"/>
  <c r="I91" i="49"/>
  <c r="A91" i="49"/>
  <c r="M90" i="49"/>
  <c r="L90" i="49"/>
  <c r="J90" i="49"/>
  <c r="I90" i="49"/>
  <c r="A90" i="49"/>
  <c r="M89" i="49"/>
  <c r="L89" i="49"/>
  <c r="J89" i="49"/>
  <c r="I89" i="49"/>
  <c r="A89" i="49"/>
  <c r="M88" i="49"/>
  <c r="L88" i="49"/>
  <c r="J88" i="49"/>
  <c r="I88" i="49"/>
  <c r="A88" i="49"/>
  <c r="M87" i="49"/>
  <c r="L87" i="49"/>
  <c r="J87" i="49"/>
  <c r="I87" i="49"/>
  <c r="A87" i="49"/>
  <c r="M86" i="49"/>
  <c r="L86" i="49"/>
  <c r="J86" i="49"/>
  <c r="I86" i="49"/>
  <c r="A86" i="49"/>
  <c r="M85" i="49"/>
  <c r="L85" i="49"/>
  <c r="J85" i="49"/>
  <c r="I85" i="49"/>
  <c r="A85" i="49"/>
  <c r="M84" i="49"/>
  <c r="L84" i="49"/>
  <c r="J84" i="49"/>
  <c r="I84" i="49"/>
  <c r="A84" i="49"/>
  <c r="M83" i="49"/>
  <c r="L83" i="49"/>
  <c r="J83" i="49"/>
  <c r="I83" i="49"/>
  <c r="A83" i="49"/>
  <c r="M82" i="49"/>
  <c r="L82" i="49"/>
  <c r="J82" i="49"/>
  <c r="I82" i="49"/>
  <c r="A82" i="49"/>
  <c r="M81" i="49"/>
  <c r="L81" i="49"/>
  <c r="J81" i="49"/>
  <c r="I81" i="49"/>
  <c r="A81" i="49"/>
  <c r="M80" i="49"/>
  <c r="L80" i="49"/>
  <c r="J80" i="49"/>
  <c r="I80" i="49"/>
  <c r="A80" i="49"/>
  <c r="M79" i="49"/>
  <c r="L79" i="49"/>
  <c r="J79" i="49"/>
  <c r="I79" i="49"/>
  <c r="A79" i="49"/>
  <c r="M78" i="49"/>
  <c r="L78" i="49"/>
  <c r="J78" i="49"/>
  <c r="I78" i="49"/>
  <c r="A78" i="49"/>
  <c r="M77" i="49"/>
  <c r="L77" i="49"/>
  <c r="J77" i="49"/>
  <c r="I77" i="49"/>
  <c r="A77" i="49"/>
  <c r="M76" i="49"/>
  <c r="L76" i="49"/>
  <c r="J76" i="49"/>
  <c r="I76" i="49"/>
  <c r="A76" i="49"/>
  <c r="M75" i="49"/>
  <c r="L75" i="49"/>
  <c r="J75" i="49"/>
  <c r="I75" i="49"/>
  <c r="A75" i="49"/>
  <c r="M74" i="49"/>
  <c r="L74" i="49"/>
  <c r="J74" i="49"/>
  <c r="I74" i="49"/>
  <c r="A74" i="49"/>
  <c r="M73" i="49"/>
  <c r="L73" i="49"/>
  <c r="J73" i="49"/>
  <c r="I73" i="49"/>
  <c r="A73" i="49"/>
  <c r="M72" i="49"/>
  <c r="L72" i="49"/>
  <c r="J72" i="49"/>
  <c r="I72" i="49"/>
  <c r="A72" i="49"/>
  <c r="M71" i="49"/>
  <c r="L71" i="49"/>
  <c r="J71" i="49"/>
  <c r="I71" i="49"/>
  <c r="A71" i="49"/>
  <c r="M70" i="49"/>
  <c r="L70" i="49"/>
  <c r="J70" i="49"/>
  <c r="I70" i="49"/>
  <c r="A70" i="49"/>
  <c r="M69" i="49"/>
  <c r="L69" i="49"/>
  <c r="J69" i="49"/>
  <c r="I69" i="49"/>
  <c r="A69" i="49"/>
  <c r="M68" i="49"/>
  <c r="L68" i="49"/>
  <c r="J68" i="49"/>
  <c r="I68" i="49"/>
  <c r="A68" i="49"/>
  <c r="M67" i="49"/>
  <c r="L67" i="49"/>
  <c r="J67" i="49"/>
  <c r="I67" i="49"/>
  <c r="A67" i="49"/>
  <c r="M66" i="49"/>
  <c r="L66" i="49"/>
  <c r="J66" i="49"/>
  <c r="I66" i="49"/>
  <c r="A66" i="49"/>
  <c r="M65" i="49"/>
  <c r="L65" i="49"/>
  <c r="J65" i="49"/>
  <c r="I65" i="49"/>
  <c r="A65" i="49"/>
  <c r="M64" i="49"/>
  <c r="L64" i="49"/>
  <c r="J64" i="49"/>
  <c r="I64" i="49"/>
  <c r="A64" i="49"/>
  <c r="M63" i="49"/>
  <c r="L63" i="49"/>
  <c r="J63" i="49"/>
  <c r="I63" i="49"/>
  <c r="A63" i="49"/>
  <c r="M62" i="49"/>
  <c r="L62" i="49"/>
  <c r="J62" i="49"/>
  <c r="I62" i="49"/>
  <c r="A62" i="49"/>
  <c r="M61" i="49"/>
  <c r="L61" i="49"/>
  <c r="J61" i="49"/>
  <c r="I61" i="49"/>
  <c r="A61" i="49"/>
  <c r="M60" i="49"/>
  <c r="L60" i="49"/>
  <c r="J60" i="49"/>
  <c r="I60" i="49"/>
  <c r="A60" i="49"/>
  <c r="M59" i="49"/>
  <c r="L59" i="49"/>
  <c r="J59" i="49"/>
  <c r="I59" i="49"/>
  <c r="A59" i="49"/>
  <c r="M58" i="49"/>
  <c r="L58" i="49"/>
  <c r="J58" i="49"/>
  <c r="I58" i="49"/>
  <c r="A58" i="49"/>
  <c r="M57" i="49"/>
  <c r="L57" i="49"/>
  <c r="J57" i="49"/>
  <c r="I57" i="49"/>
  <c r="A57" i="49"/>
  <c r="M56" i="49"/>
  <c r="L56" i="49"/>
  <c r="J56" i="49"/>
  <c r="I56" i="49"/>
  <c r="A56" i="49"/>
  <c r="M55" i="49"/>
  <c r="L55" i="49"/>
  <c r="J55" i="49"/>
  <c r="I55" i="49"/>
  <c r="A55" i="49"/>
  <c r="M54" i="49"/>
  <c r="L54" i="49"/>
  <c r="J54" i="49"/>
  <c r="I54" i="49"/>
  <c r="A54" i="49"/>
  <c r="M53" i="49"/>
  <c r="L53" i="49"/>
  <c r="J53" i="49"/>
  <c r="I53" i="49"/>
  <c r="A53" i="49"/>
  <c r="M52" i="49"/>
  <c r="L52" i="49"/>
  <c r="J52" i="49"/>
  <c r="I52" i="49"/>
  <c r="A52" i="49"/>
  <c r="M51" i="49"/>
  <c r="L51" i="49"/>
  <c r="J51" i="49"/>
  <c r="I51" i="49"/>
  <c r="A51" i="49"/>
  <c r="M50" i="49"/>
  <c r="L50" i="49"/>
  <c r="J50" i="49"/>
  <c r="I50" i="49"/>
  <c r="A50" i="49"/>
  <c r="M49" i="49"/>
  <c r="L49" i="49"/>
  <c r="J49" i="49"/>
  <c r="I49" i="49"/>
  <c r="A49" i="49"/>
  <c r="M48" i="49"/>
  <c r="L48" i="49"/>
  <c r="J48" i="49"/>
  <c r="I48" i="49"/>
  <c r="A48" i="49"/>
  <c r="M47" i="49"/>
  <c r="L47" i="49"/>
  <c r="J47" i="49"/>
  <c r="I47" i="49"/>
  <c r="A47" i="49"/>
  <c r="M46" i="49"/>
  <c r="L46" i="49"/>
  <c r="J46" i="49"/>
  <c r="I46" i="49"/>
  <c r="A46" i="49"/>
  <c r="M45" i="49"/>
  <c r="L45" i="49"/>
  <c r="J45" i="49"/>
  <c r="I45" i="49"/>
  <c r="A45" i="49"/>
  <c r="M44" i="49"/>
  <c r="L44" i="49"/>
  <c r="J44" i="49"/>
  <c r="I44" i="49"/>
  <c r="A44" i="49"/>
  <c r="M43" i="49"/>
  <c r="L43" i="49"/>
  <c r="J43" i="49"/>
  <c r="I43" i="49"/>
  <c r="A43" i="49"/>
  <c r="M42" i="49"/>
  <c r="L42" i="49"/>
  <c r="J42" i="49"/>
  <c r="I42" i="49"/>
  <c r="A42" i="49"/>
  <c r="M41" i="49"/>
  <c r="L41" i="49"/>
  <c r="J41" i="49"/>
  <c r="I41" i="49"/>
  <c r="A41" i="49"/>
  <c r="M40" i="49"/>
  <c r="L40" i="49"/>
  <c r="J40" i="49"/>
  <c r="I40" i="49"/>
  <c r="A40" i="49"/>
  <c r="M39" i="49"/>
  <c r="L39" i="49"/>
  <c r="J39" i="49"/>
  <c r="I39" i="49"/>
  <c r="A39" i="49"/>
  <c r="M38" i="49"/>
  <c r="L38" i="49"/>
  <c r="J38" i="49"/>
  <c r="I38" i="49"/>
  <c r="A38" i="49"/>
  <c r="M37" i="49"/>
  <c r="L37" i="49"/>
  <c r="J37" i="49"/>
  <c r="I37" i="49"/>
  <c r="A37" i="49"/>
  <c r="M36" i="49"/>
  <c r="L36" i="49"/>
  <c r="J36" i="49"/>
  <c r="I36" i="49"/>
  <c r="A36" i="49"/>
  <c r="M35" i="49"/>
  <c r="L35" i="49"/>
  <c r="J35" i="49"/>
  <c r="I35" i="49"/>
  <c r="A35" i="49"/>
  <c r="M34" i="49"/>
  <c r="L34" i="49"/>
  <c r="J34" i="49"/>
  <c r="I34" i="49"/>
  <c r="A34" i="49"/>
  <c r="M33" i="49"/>
  <c r="L33" i="49"/>
  <c r="J33" i="49"/>
  <c r="I33" i="49"/>
  <c r="A33" i="49"/>
  <c r="M32" i="49"/>
  <c r="L32" i="49"/>
  <c r="J32" i="49"/>
  <c r="I32" i="49"/>
  <c r="A32" i="49"/>
  <c r="M31" i="49"/>
  <c r="L31" i="49"/>
  <c r="J31" i="49"/>
  <c r="I31" i="49"/>
  <c r="A31" i="49"/>
  <c r="M30" i="49"/>
  <c r="L30" i="49"/>
  <c r="J30" i="49"/>
  <c r="I30" i="49"/>
  <c r="A30" i="49"/>
  <c r="M29" i="49"/>
  <c r="L29" i="49"/>
  <c r="J29" i="49"/>
  <c r="I29" i="49"/>
  <c r="A29" i="49"/>
  <c r="M28" i="49"/>
  <c r="L28" i="49"/>
  <c r="J28" i="49"/>
  <c r="I28" i="49"/>
  <c r="A28" i="49"/>
  <c r="M27" i="49"/>
  <c r="L27" i="49"/>
  <c r="J27" i="49"/>
  <c r="I27" i="49"/>
  <c r="A27" i="49"/>
  <c r="M26" i="49"/>
  <c r="L26" i="49"/>
  <c r="J26" i="49"/>
  <c r="I26" i="49"/>
  <c r="A26" i="49"/>
  <c r="M25" i="49"/>
  <c r="L25" i="49"/>
  <c r="J25" i="49"/>
  <c r="I25" i="49"/>
  <c r="A25" i="49"/>
  <c r="M24" i="49"/>
  <c r="L24" i="49"/>
  <c r="J24" i="49"/>
  <c r="I24" i="49"/>
  <c r="A24" i="49"/>
  <c r="M23" i="49"/>
  <c r="L23" i="49"/>
  <c r="J23" i="49"/>
  <c r="I23" i="49"/>
  <c r="A23" i="49"/>
  <c r="M22" i="49"/>
  <c r="L22" i="49"/>
  <c r="J22" i="49"/>
  <c r="I22" i="49"/>
  <c r="A22" i="49"/>
  <c r="M21" i="49"/>
  <c r="L21" i="49"/>
  <c r="J21" i="49"/>
  <c r="I21" i="49"/>
  <c r="A21" i="49"/>
  <c r="M20" i="49"/>
  <c r="L20" i="49"/>
  <c r="J20" i="49"/>
  <c r="I20" i="49"/>
  <c r="A20" i="49"/>
  <c r="M19" i="49"/>
  <c r="L19" i="49"/>
  <c r="J19" i="49"/>
  <c r="I19" i="49"/>
  <c r="A19" i="49"/>
  <c r="M18" i="49"/>
  <c r="L18" i="49"/>
  <c r="J18" i="49"/>
  <c r="I18" i="49"/>
  <c r="A18" i="49"/>
  <c r="M17" i="49"/>
  <c r="L17" i="49"/>
  <c r="J17" i="49"/>
  <c r="I17" i="49"/>
  <c r="A17" i="49"/>
  <c r="M16" i="49"/>
  <c r="L16" i="49"/>
  <c r="J16" i="49"/>
  <c r="I16" i="49"/>
  <c r="A16" i="49"/>
  <c r="M15" i="49"/>
  <c r="L15" i="49"/>
  <c r="J15" i="49"/>
  <c r="I15" i="49"/>
  <c r="A15" i="49"/>
  <c r="M14" i="49"/>
  <c r="L14" i="49"/>
  <c r="J14" i="49"/>
  <c r="I14" i="49"/>
  <c r="A14" i="49"/>
  <c r="M13" i="49"/>
  <c r="L13" i="49"/>
  <c r="J13" i="49"/>
  <c r="I13" i="49"/>
  <c r="A13" i="49"/>
  <c r="M12" i="49"/>
  <c r="L12" i="49"/>
  <c r="J12" i="49"/>
  <c r="I12" i="49"/>
  <c r="A12" i="49"/>
  <c r="M11" i="49"/>
  <c r="L11" i="49"/>
  <c r="J11" i="49"/>
  <c r="I11" i="49"/>
  <c r="A11" i="49"/>
  <c r="M10" i="49"/>
  <c r="L10" i="49"/>
  <c r="J10" i="49"/>
  <c r="I10" i="49"/>
  <c r="A10" i="49"/>
  <c r="M9" i="49"/>
  <c r="L9" i="49"/>
  <c r="J9" i="49"/>
  <c r="I9" i="49"/>
  <c r="A9" i="49"/>
  <c r="M8" i="49"/>
  <c r="L8" i="49"/>
  <c r="J8" i="49"/>
  <c r="I8" i="49"/>
  <c r="A8" i="49"/>
  <c r="M7" i="49"/>
  <c r="L7" i="49"/>
  <c r="J7" i="49"/>
  <c r="I7" i="49"/>
  <c r="A7" i="49"/>
  <c r="M6" i="49"/>
  <c r="L6" i="49"/>
  <c r="J6" i="49"/>
  <c r="I6" i="49"/>
  <c r="A6" i="49"/>
  <c r="M5" i="49"/>
  <c r="L5" i="49"/>
  <c r="J5" i="49"/>
  <c r="I5" i="49"/>
  <c r="E23" i="50" s="1"/>
  <c r="F23" i="50" s="1"/>
  <c r="A5" i="49"/>
  <c r="M4" i="49"/>
  <c r="L4" i="49"/>
  <c r="J4" i="49"/>
  <c r="I4" i="49"/>
  <c r="A4" i="49"/>
  <c r="M3" i="49"/>
  <c r="L3" i="49"/>
  <c r="L303" i="49" s="1"/>
  <c r="J3" i="49"/>
  <c r="I3" i="49"/>
  <c r="E28" i="50" s="1"/>
  <c r="F28" i="50" s="1"/>
  <c r="A3" i="49"/>
  <c r="E27" i="50" l="1"/>
  <c r="E31" i="50"/>
  <c r="F31" i="50" s="1"/>
  <c r="E6" i="50"/>
  <c r="F6" i="50" s="1"/>
  <c r="E10" i="50"/>
  <c r="F10" i="50" s="1"/>
  <c r="E14" i="50"/>
  <c r="F14" i="50" s="1"/>
  <c r="E18" i="50"/>
  <c r="F18" i="50" s="1"/>
  <c r="E22" i="50"/>
  <c r="F22" i="50" s="1"/>
  <c r="E30" i="50"/>
  <c r="E34" i="50"/>
  <c r="F34" i="50" s="1"/>
  <c r="E11" i="50"/>
  <c r="F11" i="50" s="1"/>
  <c r="E15" i="50"/>
  <c r="F15" i="50" s="1"/>
  <c r="E5" i="50"/>
  <c r="E9" i="50"/>
  <c r="F9" i="50" s="1"/>
  <c r="E13" i="50"/>
  <c r="F13" i="50" s="1"/>
  <c r="E17" i="50"/>
  <c r="F17" i="50" s="1"/>
  <c r="E21" i="50"/>
  <c r="F21" i="50" s="1"/>
  <c r="E25" i="50"/>
  <c r="F25" i="50" s="1"/>
  <c r="D32" i="50"/>
  <c r="D35" i="50" s="1"/>
  <c r="E33" i="50"/>
  <c r="F33" i="50" s="1"/>
  <c r="E4" i="50"/>
  <c r="E8" i="50"/>
  <c r="E12" i="50"/>
  <c r="F12" i="50" s="1"/>
  <c r="E16" i="50"/>
  <c r="F16" i="50" s="1"/>
  <c r="E20" i="50"/>
  <c r="E24" i="50"/>
  <c r="F24" i="50" s="1"/>
  <c r="E31" i="48"/>
  <c r="F31" i="48"/>
  <c r="D31" i="48"/>
  <c r="F30" i="48"/>
  <c r="E30" i="48"/>
  <c r="F29" i="48"/>
  <c r="E29" i="48"/>
  <c r="F28" i="48"/>
  <c r="E28" i="48"/>
  <c r="F27" i="48"/>
  <c r="E27" i="48"/>
  <c r="F26" i="48"/>
  <c r="E26" i="48"/>
  <c r="F25" i="48"/>
  <c r="E25" i="48"/>
  <c r="F24" i="48"/>
  <c r="E24" i="48"/>
  <c r="F23" i="48"/>
  <c r="E23" i="48"/>
  <c r="F22" i="48"/>
  <c r="E22" i="48"/>
  <c r="F21" i="48"/>
  <c r="E21" i="48"/>
  <c r="F20" i="48"/>
  <c r="E20" i="48"/>
  <c r="F19" i="48"/>
  <c r="E19" i="48"/>
  <c r="F18" i="48"/>
  <c r="E18" i="48"/>
  <c r="F17" i="48"/>
  <c r="E17" i="48"/>
  <c r="F16" i="48"/>
  <c r="E16" i="48"/>
  <c r="F15" i="48"/>
  <c r="E15" i="48"/>
  <c r="F14" i="48"/>
  <c r="E14" i="48"/>
  <c r="F13" i="48"/>
  <c r="E13" i="48"/>
  <c r="F12" i="48"/>
  <c r="E12" i="48"/>
  <c r="F11" i="48"/>
  <c r="E11" i="48"/>
  <c r="F10" i="48"/>
  <c r="E10" i="48"/>
  <c r="F9" i="48"/>
  <c r="E9" i="48"/>
  <c r="F8" i="48"/>
  <c r="E8" i="48"/>
  <c r="F7" i="48"/>
  <c r="E7" i="48"/>
  <c r="F6" i="48"/>
  <c r="E6" i="48"/>
  <c r="F5" i="48"/>
  <c r="E5" i="48"/>
  <c r="D5" i="48"/>
  <c r="D6" i="48"/>
  <c r="D7" i="48"/>
  <c r="D8" i="48"/>
  <c r="D9" i="48"/>
  <c r="D10" i="48"/>
  <c r="D11" i="48"/>
  <c r="D12" i="48"/>
  <c r="D13" i="48"/>
  <c r="D14" i="48"/>
  <c r="D15" i="48"/>
  <c r="D16" i="48"/>
  <c r="D17" i="48"/>
  <c r="D18" i="48"/>
  <c r="D19" i="48"/>
  <c r="D20" i="48"/>
  <c r="D21" i="48"/>
  <c r="D22" i="48"/>
  <c r="D23" i="48"/>
  <c r="D24" i="48"/>
  <c r="D25" i="48"/>
  <c r="D26" i="48"/>
  <c r="D27" i="48"/>
  <c r="D28" i="48"/>
  <c r="D29" i="48"/>
  <c r="D30" i="48"/>
  <c r="A3" i="47"/>
  <c r="A4" i="47"/>
  <c r="A5" i="47"/>
  <c r="A6" i="47"/>
  <c r="A7" i="47"/>
  <c r="A8" i="47"/>
  <c r="A9" i="47"/>
  <c r="A10" i="47"/>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77" i="47"/>
  <c r="A78" i="47"/>
  <c r="A79" i="47"/>
  <c r="A80" i="47"/>
  <c r="A81" i="47"/>
  <c r="A82" i="47"/>
  <c r="A83" i="47"/>
  <c r="A84" i="47"/>
  <c r="A85" i="47"/>
  <c r="A86" i="47"/>
  <c r="A87" i="47"/>
  <c r="A88" i="47"/>
  <c r="A89" i="47"/>
  <c r="A90" i="47"/>
  <c r="A91" i="47"/>
  <c r="A92" i="47"/>
  <c r="A93" i="47"/>
  <c r="A94" i="47"/>
  <c r="A95" i="47"/>
  <c r="A96" i="47"/>
  <c r="A97" i="47"/>
  <c r="A98" i="47"/>
  <c r="A99" i="47"/>
  <c r="A100" i="47"/>
  <c r="A101" i="47"/>
  <c r="A102" i="47"/>
  <c r="A103" i="47"/>
  <c r="A104" i="47"/>
  <c r="A105" i="47"/>
  <c r="A106" i="47"/>
  <c r="A107" i="47"/>
  <c r="A108" i="47"/>
  <c r="A109" i="47"/>
  <c r="A110" i="47"/>
  <c r="A111" i="47"/>
  <c r="A112" i="47"/>
  <c r="A113" i="47"/>
  <c r="A114" i="47"/>
  <c r="A115" i="47"/>
  <c r="A116" i="47"/>
  <c r="A117" i="47"/>
  <c r="A118" i="47"/>
  <c r="A119" i="47"/>
  <c r="A120" i="47"/>
  <c r="A121" i="47"/>
  <c r="A122" i="47"/>
  <c r="A123" i="47"/>
  <c r="A124" i="47"/>
  <c r="A125" i="47"/>
  <c r="A126" i="47"/>
  <c r="A127" i="47"/>
  <c r="A128" i="47"/>
  <c r="A129" i="47"/>
  <c r="A130" i="47"/>
  <c r="A131" i="47"/>
  <c r="A132" i="47"/>
  <c r="A133" i="47"/>
  <c r="A134" i="47"/>
  <c r="A135" i="47"/>
  <c r="A136" i="47"/>
  <c r="A137" i="47"/>
  <c r="A138" i="47"/>
  <c r="A139" i="47"/>
  <c r="A140" i="47"/>
  <c r="A141" i="47"/>
  <c r="A142" i="47"/>
  <c r="A143" i="47"/>
  <c r="A144" i="47"/>
  <c r="A145" i="47"/>
  <c r="A146" i="47"/>
  <c r="A147" i="47"/>
  <c r="A148" i="47"/>
  <c r="A149" i="47"/>
  <c r="A150" i="47"/>
  <c r="A151" i="47"/>
  <c r="A152" i="47"/>
  <c r="A153" i="47"/>
  <c r="A154" i="47"/>
  <c r="A155" i="47"/>
  <c r="A156" i="47"/>
  <c r="A157" i="47"/>
  <c r="A158" i="47"/>
  <c r="A159" i="47"/>
  <c r="A160" i="47"/>
  <c r="A161" i="47"/>
  <c r="A162" i="47"/>
  <c r="A163" i="47"/>
  <c r="A164" i="47"/>
  <c r="A165" i="47"/>
  <c r="A166" i="47"/>
  <c r="A167" i="47"/>
  <c r="A168" i="47"/>
  <c r="A169" i="47"/>
  <c r="A170" i="47"/>
  <c r="A171" i="47"/>
  <c r="A172" i="47"/>
  <c r="A173" i="47"/>
  <c r="A174" i="47"/>
  <c r="A175" i="47"/>
  <c r="A176" i="47"/>
  <c r="A177" i="47"/>
  <c r="A178" i="47"/>
  <c r="A179" i="47"/>
  <c r="A180" i="47"/>
  <c r="A181" i="47"/>
  <c r="A182" i="47"/>
  <c r="A183" i="47"/>
  <c r="A184" i="47"/>
  <c r="A185" i="47"/>
  <c r="A186" i="47"/>
  <c r="A187" i="47"/>
  <c r="A188" i="47"/>
  <c r="A189" i="47"/>
  <c r="A190" i="47"/>
  <c r="A191" i="47"/>
  <c r="A192" i="47"/>
  <c r="A193" i="47"/>
  <c r="A194" i="47"/>
  <c r="A195" i="47"/>
  <c r="A196" i="47"/>
  <c r="A197" i="47"/>
  <c r="A198" i="47"/>
  <c r="A199" i="47"/>
  <c r="A200" i="47"/>
  <c r="A201" i="47"/>
  <c r="A202" i="47"/>
  <c r="A203" i="47"/>
  <c r="A204" i="47"/>
  <c r="A205" i="47"/>
  <c r="A206" i="47"/>
  <c r="A207" i="47"/>
  <c r="A208" i="47"/>
  <c r="A209" i="47"/>
  <c r="A210" i="47"/>
  <c r="A211" i="47"/>
  <c r="A212" i="47"/>
  <c r="A213" i="47"/>
  <c r="A214" i="47"/>
  <c r="A215" i="47"/>
  <c r="A216" i="47"/>
  <c r="A217" i="47"/>
  <c r="A218" i="47"/>
  <c r="A219" i="47"/>
  <c r="A220" i="47"/>
  <c r="A221" i="47"/>
  <c r="A222" i="47"/>
  <c r="A223" i="47"/>
  <c r="A224" i="47"/>
  <c r="A225" i="47"/>
  <c r="A226" i="47"/>
  <c r="A227" i="47"/>
  <c r="A228" i="47"/>
  <c r="A229" i="47"/>
  <c r="A230" i="47"/>
  <c r="A231" i="47"/>
  <c r="A232" i="47"/>
  <c r="A233" i="47"/>
  <c r="A234" i="47"/>
  <c r="A235" i="47"/>
  <c r="A236" i="47"/>
  <c r="A237" i="47"/>
  <c r="A238" i="47"/>
  <c r="A239" i="47"/>
  <c r="A240" i="47"/>
  <c r="A241" i="47"/>
  <c r="A242" i="47"/>
  <c r="A243" i="47"/>
  <c r="A244" i="47"/>
  <c r="A245" i="47"/>
  <c r="A246" i="47"/>
  <c r="A247" i="47"/>
  <c r="A248" i="47"/>
  <c r="A249" i="47"/>
  <c r="A250" i="47"/>
  <c r="A251" i="47"/>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279" i="47"/>
  <c r="A280" i="47"/>
  <c r="A281" i="47"/>
  <c r="A282" i="47"/>
  <c r="A283" i="47"/>
  <c r="A284" i="47"/>
  <c r="A285" i="47"/>
  <c r="A286" i="47"/>
  <c r="A287" i="47"/>
  <c r="A288" i="47"/>
  <c r="A289" i="47"/>
  <c r="A290" i="47"/>
  <c r="A291" i="47"/>
  <c r="A292" i="47"/>
  <c r="A293" i="47"/>
  <c r="A294" i="47"/>
  <c r="A295" i="47"/>
  <c r="A296" i="47"/>
  <c r="A297" i="47"/>
  <c r="A298" i="47"/>
  <c r="A299" i="47"/>
  <c r="A300" i="47"/>
  <c r="A301" i="47"/>
  <c r="A302" i="47"/>
  <c r="E303" i="47"/>
  <c r="F303" i="47"/>
  <c r="G303" i="47"/>
  <c r="F8" i="50" l="1"/>
  <c r="F19" i="50" s="1"/>
  <c r="E19" i="50"/>
  <c r="E29" i="50"/>
  <c r="F27" i="50"/>
  <c r="F29" i="50" s="1"/>
  <c r="E26" i="50"/>
  <c r="F20" i="50"/>
  <c r="F26" i="50" s="1"/>
  <c r="F5" i="50"/>
  <c r="F7" i="50" s="1"/>
  <c r="E7" i="50"/>
  <c r="E36" i="50" s="1"/>
  <c r="E32" i="50"/>
  <c r="F30" i="50"/>
  <c r="E35" i="50"/>
  <c r="D36" i="50"/>
  <c r="F4" i="50"/>
  <c r="J49" i="46"/>
  <c r="L49" i="46" s="1"/>
  <c r="L48" i="46"/>
  <c r="K48" i="46"/>
  <c r="J48" i="46"/>
  <c r="J47" i="46"/>
  <c r="L47" i="46" s="1"/>
  <c r="L46" i="46"/>
  <c r="K46" i="46"/>
  <c r="J46" i="46"/>
  <c r="G46" i="46"/>
  <c r="J45" i="46"/>
  <c r="L45" i="46" s="1"/>
  <c r="L50" i="46" s="1"/>
  <c r="G40" i="46"/>
  <c r="G39" i="46"/>
  <c r="G36" i="46"/>
  <c r="J35" i="46"/>
  <c r="K35" i="46" s="1"/>
  <c r="G34" i="46"/>
  <c r="L33" i="46"/>
  <c r="K33" i="46"/>
  <c r="G33" i="46"/>
  <c r="G31" i="46"/>
  <c r="J30" i="46"/>
  <c r="L29" i="46"/>
  <c r="I29" i="46"/>
  <c r="G29" i="46"/>
  <c r="L28" i="46"/>
  <c r="K28" i="46"/>
  <c r="I28" i="46"/>
  <c r="G28" i="46"/>
  <c r="L27" i="46"/>
  <c r="L30" i="46" s="1"/>
  <c r="K27" i="46"/>
  <c r="G27" i="46"/>
  <c r="I27" i="46" s="1"/>
  <c r="I30" i="46" s="1"/>
  <c r="G25" i="46"/>
  <c r="J24" i="46"/>
  <c r="J26" i="46" s="1"/>
  <c r="K26" i="46" s="1"/>
  <c r="L23" i="46"/>
  <c r="I23" i="46"/>
  <c r="G23" i="46"/>
  <c r="L22" i="46"/>
  <c r="K22" i="46"/>
  <c r="I22" i="46"/>
  <c r="H22" i="46"/>
  <c r="G22" i="46"/>
  <c r="L21" i="46"/>
  <c r="L24" i="46" s="1"/>
  <c r="K21" i="46"/>
  <c r="G21" i="46"/>
  <c r="I21" i="46" s="1"/>
  <c r="I24" i="46" s="1"/>
  <c r="G19" i="46"/>
  <c r="J18" i="46"/>
  <c r="J20" i="46" s="1"/>
  <c r="L17" i="46"/>
  <c r="I17" i="46"/>
  <c r="G17" i="46"/>
  <c r="L16" i="46"/>
  <c r="G16" i="46"/>
  <c r="I16" i="46" s="1"/>
  <c r="L15" i="46"/>
  <c r="G15" i="46"/>
  <c r="G49" i="46" s="1"/>
  <c r="I49" i="46" s="1"/>
  <c r="L14" i="46"/>
  <c r="K14" i="46"/>
  <c r="G14" i="46"/>
  <c r="L13" i="46"/>
  <c r="K13" i="46"/>
  <c r="I13" i="46"/>
  <c r="H13" i="46"/>
  <c r="G13" i="46"/>
  <c r="L12" i="46"/>
  <c r="K12" i="46"/>
  <c r="I12" i="46"/>
  <c r="H12" i="46"/>
  <c r="G12" i="46"/>
  <c r="L11" i="46"/>
  <c r="K11" i="46"/>
  <c r="G11" i="46"/>
  <c r="I11" i="46" s="1"/>
  <c r="L10" i="46"/>
  <c r="K10" i="46"/>
  <c r="G10" i="46"/>
  <c r="L9" i="46"/>
  <c r="K9" i="46"/>
  <c r="I9" i="46"/>
  <c r="H9" i="46"/>
  <c r="G9" i="46"/>
  <c r="L8" i="46"/>
  <c r="K8" i="46"/>
  <c r="I8" i="46"/>
  <c r="H8" i="46"/>
  <c r="G8" i="46"/>
  <c r="L7" i="46"/>
  <c r="K7" i="46"/>
  <c r="G7" i="46"/>
  <c r="I7" i="46" s="1"/>
  <c r="L6" i="46"/>
  <c r="L18" i="46" s="1"/>
  <c r="K6" i="46"/>
  <c r="G6" i="46"/>
  <c r="J49" i="45"/>
  <c r="L49" i="45" s="1"/>
  <c r="L48" i="45"/>
  <c r="K48" i="45"/>
  <c r="J48" i="45"/>
  <c r="G48" i="45"/>
  <c r="J47" i="45"/>
  <c r="L47" i="45" s="1"/>
  <c r="L46" i="45"/>
  <c r="K46" i="45"/>
  <c r="J46" i="45"/>
  <c r="G46" i="45"/>
  <c r="J45" i="45"/>
  <c r="L45" i="45" s="1"/>
  <c r="L50" i="45" s="1"/>
  <c r="G40" i="45"/>
  <c r="G39" i="45"/>
  <c r="G36" i="45"/>
  <c r="J35" i="45"/>
  <c r="K35" i="45" s="1"/>
  <c r="G34" i="45"/>
  <c r="L33" i="45"/>
  <c r="K33" i="45"/>
  <c r="G33" i="45"/>
  <c r="G31" i="45"/>
  <c r="J30" i="45"/>
  <c r="L29" i="45"/>
  <c r="I29" i="45"/>
  <c r="G29" i="45"/>
  <c r="L28" i="45"/>
  <c r="K28" i="45"/>
  <c r="I28" i="45"/>
  <c r="G28" i="45"/>
  <c r="L27" i="45"/>
  <c r="L30" i="45" s="1"/>
  <c r="K27" i="45"/>
  <c r="G27" i="45"/>
  <c r="I27" i="45" s="1"/>
  <c r="I30" i="45" s="1"/>
  <c r="K26" i="45"/>
  <c r="G25" i="45"/>
  <c r="J24" i="45"/>
  <c r="J26" i="45" s="1"/>
  <c r="L23" i="45"/>
  <c r="I23" i="45"/>
  <c r="G23" i="45"/>
  <c r="L22" i="45"/>
  <c r="K22" i="45"/>
  <c r="I22" i="45"/>
  <c r="I24" i="45" s="1"/>
  <c r="H22" i="45"/>
  <c r="G22" i="45"/>
  <c r="L21" i="45"/>
  <c r="L24" i="45" s="1"/>
  <c r="K21" i="45"/>
  <c r="G21" i="45"/>
  <c r="I21" i="45" s="1"/>
  <c r="G19" i="45"/>
  <c r="J18" i="45"/>
  <c r="J20" i="45" s="1"/>
  <c r="K20" i="45" s="1"/>
  <c r="L17" i="45"/>
  <c r="I17" i="45"/>
  <c r="G17" i="45"/>
  <c r="L16" i="45"/>
  <c r="G16" i="45"/>
  <c r="I16" i="45" s="1"/>
  <c r="L15" i="45"/>
  <c r="G15" i="45"/>
  <c r="G49" i="45" s="1"/>
  <c r="I49" i="45" s="1"/>
  <c r="L14" i="45"/>
  <c r="K14" i="45"/>
  <c r="G14" i="45"/>
  <c r="L13" i="45"/>
  <c r="K13" i="45"/>
  <c r="I13" i="45"/>
  <c r="H13" i="45"/>
  <c r="G13" i="45"/>
  <c r="L12" i="45"/>
  <c r="K12" i="45"/>
  <c r="I12" i="45"/>
  <c r="H12" i="45"/>
  <c r="G12" i="45"/>
  <c r="L11" i="45"/>
  <c r="K11" i="45"/>
  <c r="G11" i="45"/>
  <c r="I11" i="45" s="1"/>
  <c r="L10" i="45"/>
  <c r="K10" i="45"/>
  <c r="G10" i="45"/>
  <c r="L9" i="45"/>
  <c r="K9" i="45"/>
  <c r="I9" i="45"/>
  <c r="H9" i="45"/>
  <c r="G9" i="45"/>
  <c r="L8" i="45"/>
  <c r="K8" i="45"/>
  <c r="I8" i="45"/>
  <c r="H8" i="45"/>
  <c r="G8" i="45"/>
  <c r="L7" i="45"/>
  <c r="K7" i="45"/>
  <c r="G7" i="45"/>
  <c r="I7" i="45" s="1"/>
  <c r="L6" i="45"/>
  <c r="L18" i="45" s="1"/>
  <c r="K6" i="45"/>
  <c r="G6" i="45"/>
  <c r="I49" i="44"/>
  <c r="G49" i="44"/>
  <c r="G48" i="44"/>
  <c r="G47" i="44"/>
  <c r="I47" i="44" s="1"/>
  <c r="I46" i="44"/>
  <c r="H46" i="44"/>
  <c r="G46" i="44"/>
  <c r="I45" i="44"/>
  <c r="H45" i="44"/>
  <c r="G45" i="44"/>
  <c r="H35" i="44"/>
  <c r="G35" i="44"/>
  <c r="I33" i="44"/>
  <c r="H33" i="44"/>
  <c r="G30" i="44"/>
  <c r="I29" i="44"/>
  <c r="I28" i="44"/>
  <c r="I27" i="44"/>
  <c r="I30" i="44" s="1"/>
  <c r="H27" i="44"/>
  <c r="H24" i="44"/>
  <c r="G24" i="44"/>
  <c r="G26" i="44" s="1"/>
  <c r="H26" i="44" s="1"/>
  <c r="I23" i="44"/>
  <c r="I22" i="44"/>
  <c r="I24" i="44" s="1"/>
  <c r="H22" i="44"/>
  <c r="I21" i="44"/>
  <c r="H21" i="44"/>
  <c r="G20" i="44"/>
  <c r="G18" i="44"/>
  <c r="H18" i="44" s="1"/>
  <c r="I17" i="44"/>
  <c r="I16" i="44"/>
  <c r="I15" i="44"/>
  <c r="I14" i="44"/>
  <c r="H14" i="44"/>
  <c r="I13" i="44"/>
  <c r="H13" i="44"/>
  <c r="I12" i="44"/>
  <c r="H12" i="44"/>
  <c r="I11" i="44"/>
  <c r="H11" i="44"/>
  <c r="I10" i="44"/>
  <c r="H10" i="44"/>
  <c r="I9" i="44"/>
  <c r="H9" i="44"/>
  <c r="I8" i="44"/>
  <c r="H8" i="44"/>
  <c r="I7" i="44"/>
  <c r="H7" i="44"/>
  <c r="I6" i="44"/>
  <c r="I18" i="44" s="1"/>
  <c r="H6" i="44"/>
  <c r="F32" i="50" l="1"/>
  <c r="G32" i="44"/>
  <c r="H32" i="44" s="1"/>
  <c r="H30" i="44"/>
  <c r="J32" i="46"/>
  <c r="K32" i="46" s="1"/>
  <c r="K30" i="46"/>
  <c r="H48" i="44"/>
  <c r="I48" i="44"/>
  <c r="H46" i="45"/>
  <c r="I46" i="45"/>
  <c r="G45" i="46"/>
  <c r="G18" i="46"/>
  <c r="I6" i="46"/>
  <c r="H6" i="46"/>
  <c r="H10" i="46"/>
  <c r="I10" i="46"/>
  <c r="I14" i="46"/>
  <c r="H14" i="46"/>
  <c r="H33" i="45"/>
  <c r="G35" i="45"/>
  <c r="H35" i="45" s="1"/>
  <c r="I33" i="45"/>
  <c r="K20" i="46"/>
  <c r="H46" i="46"/>
  <c r="I46" i="46"/>
  <c r="G37" i="44"/>
  <c r="H37" i="44" s="1"/>
  <c r="H20" i="44"/>
  <c r="I50" i="44"/>
  <c r="H6" i="45"/>
  <c r="G45" i="45"/>
  <c r="G18" i="45"/>
  <c r="I6" i="45"/>
  <c r="H10" i="45"/>
  <c r="I10" i="45"/>
  <c r="H14" i="45"/>
  <c r="I14" i="45"/>
  <c r="J37" i="45"/>
  <c r="K30" i="45"/>
  <c r="J32" i="45"/>
  <c r="K32" i="45" s="1"/>
  <c r="I48" i="45"/>
  <c r="H48" i="45"/>
  <c r="G35" i="46"/>
  <c r="H35" i="46" s="1"/>
  <c r="I33" i="46"/>
  <c r="H33" i="46"/>
  <c r="G48" i="46"/>
  <c r="G50" i="44"/>
  <c r="H50" i="44" s="1"/>
  <c r="G30" i="45"/>
  <c r="J50" i="46"/>
  <c r="K50" i="46" s="1"/>
  <c r="H47" i="44"/>
  <c r="H7" i="45"/>
  <c r="H11" i="45"/>
  <c r="I15" i="45"/>
  <c r="K18" i="45"/>
  <c r="H21" i="45"/>
  <c r="G24" i="45"/>
  <c r="K24" i="45"/>
  <c r="H27" i="45"/>
  <c r="K45" i="45"/>
  <c r="G47" i="45"/>
  <c r="K47" i="45"/>
  <c r="H7" i="46"/>
  <c r="H11" i="46"/>
  <c r="I15" i="46"/>
  <c r="K18" i="46"/>
  <c r="H21" i="46"/>
  <c r="G24" i="46"/>
  <c r="K24" i="46"/>
  <c r="H27" i="46"/>
  <c r="K45" i="46"/>
  <c r="G47" i="46"/>
  <c r="K47" i="46"/>
  <c r="J50" i="45"/>
  <c r="K50" i="45" s="1"/>
  <c r="G30" i="46"/>
  <c r="F35" i="50" l="1"/>
  <c r="F36" i="50" s="1"/>
  <c r="H24" i="46"/>
  <c r="G26" i="46"/>
  <c r="H26" i="46" s="1"/>
  <c r="H30" i="46"/>
  <c r="G32" i="46"/>
  <c r="H32" i="46" s="1"/>
  <c r="I48" i="46"/>
  <c r="H48" i="46"/>
  <c r="K37" i="45"/>
  <c r="J41" i="45"/>
  <c r="I18" i="46"/>
  <c r="H47" i="46"/>
  <c r="I47" i="46"/>
  <c r="I18" i="45"/>
  <c r="H18" i="46"/>
  <c r="G20" i="46"/>
  <c r="H45" i="45"/>
  <c r="G50" i="45"/>
  <c r="H50" i="45" s="1"/>
  <c r="I45" i="45"/>
  <c r="H47" i="45"/>
  <c r="I47" i="45"/>
  <c r="H24" i="45"/>
  <c r="G26" i="45"/>
  <c r="H26" i="45" s="1"/>
  <c r="H30" i="45"/>
  <c r="G32" i="45"/>
  <c r="H32" i="45" s="1"/>
  <c r="H18" i="45"/>
  <c r="G20" i="45"/>
  <c r="J37" i="46"/>
  <c r="H45" i="46"/>
  <c r="G50" i="46"/>
  <c r="H50" i="46" s="1"/>
  <c r="I45" i="46"/>
  <c r="K37" i="46" l="1"/>
  <c r="J41" i="46"/>
  <c r="G37" i="46"/>
  <c r="H37" i="46" s="1"/>
  <c r="H20" i="46"/>
  <c r="I50" i="46"/>
  <c r="G37" i="45"/>
  <c r="H37" i="45" s="1"/>
  <c r="H20" i="45"/>
  <c r="I50" i="45"/>
  <c r="E34" i="43" l="1"/>
  <c r="F34" i="43" s="1"/>
  <c r="D34" i="43"/>
  <c r="E33" i="43"/>
  <c r="F33" i="43" s="1"/>
  <c r="D33" i="43"/>
  <c r="D32" i="43"/>
  <c r="D35" i="43" s="1"/>
  <c r="F31" i="43"/>
  <c r="E31" i="43"/>
  <c r="D31" i="43"/>
  <c r="E30" i="43"/>
  <c r="D30" i="43"/>
  <c r="D29" i="43"/>
  <c r="F28" i="43"/>
  <c r="E28" i="43"/>
  <c r="D28" i="43"/>
  <c r="F27" i="43"/>
  <c r="F29" i="43" s="1"/>
  <c r="E27" i="43"/>
  <c r="E29" i="43" s="1"/>
  <c r="D27" i="43"/>
  <c r="D26" i="43"/>
  <c r="E25" i="43"/>
  <c r="F25" i="43" s="1"/>
  <c r="D25" i="43"/>
  <c r="E24" i="43"/>
  <c r="F24" i="43" s="1"/>
  <c r="D24" i="43"/>
  <c r="F23" i="43"/>
  <c r="E23" i="43"/>
  <c r="D23" i="43"/>
  <c r="E22" i="43"/>
  <c r="F22" i="43" s="1"/>
  <c r="D22" i="43"/>
  <c r="E21" i="43"/>
  <c r="F21" i="43" s="1"/>
  <c r="D21" i="43"/>
  <c r="E20" i="43"/>
  <c r="F20" i="43" s="1"/>
  <c r="D20" i="43"/>
  <c r="D19" i="43"/>
  <c r="E18" i="43"/>
  <c r="F18" i="43" s="1"/>
  <c r="D18" i="43"/>
  <c r="E17" i="43"/>
  <c r="F17" i="43" s="1"/>
  <c r="D17" i="43"/>
  <c r="E16" i="43"/>
  <c r="F16" i="43" s="1"/>
  <c r="D16" i="43"/>
  <c r="F15" i="43"/>
  <c r="E15" i="43"/>
  <c r="D15" i="43"/>
  <c r="E14" i="43"/>
  <c r="F14" i="43" s="1"/>
  <c r="D14" i="43"/>
  <c r="E13" i="43"/>
  <c r="F13" i="43" s="1"/>
  <c r="D13" i="43"/>
  <c r="E12" i="43"/>
  <c r="F12" i="43" s="1"/>
  <c r="D12" i="43"/>
  <c r="F11" i="43"/>
  <c r="E11" i="43"/>
  <c r="D11" i="43"/>
  <c r="E10" i="43"/>
  <c r="F10" i="43" s="1"/>
  <c r="D10" i="43"/>
  <c r="E9" i="43"/>
  <c r="F9" i="43" s="1"/>
  <c r="D9" i="43"/>
  <c r="E8" i="43"/>
  <c r="E19" i="43" s="1"/>
  <c r="D8" i="43"/>
  <c r="D7" i="43"/>
  <c r="D36" i="43" s="1"/>
  <c r="E6" i="43"/>
  <c r="F6" i="43" s="1"/>
  <c r="F7" i="43" s="1"/>
  <c r="D6" i="43"/>
  <c r="F5" i="43"/>
  <c r="E5" i="43"/>
  <c r="E7" i="43" s="1"/>
  <c r="D5" i="43"/>
  <c r="E4" i="43"/>
  <c r="F4" i="43" s="1"/>
  <c r="D4" i="43"/>
  <c r="M303" i="42"/>
  <c r="L303" i="42"/>
  <c r="K303" i="42"/>
  <c r="F303" i="42"/>
  <c r="M302" i="42"/>
  <c r="L302" i="42"/>
  <c r="J302" i="42"/>
  <c r="I302" i="42"/>
  <c r="A302" i="42"/>
  <c r="M301" i="42"/>
  <c r="L301" i="42"/>
  <c r="J301" i="42"/>
  <c r="I301" i="42"/>
  <c r="A301" i="42"/>
  <c r="M300" i="42"/>
  <c r="L300" i="42"/>
  <c r="J300" i="42"/>
  <c r="I300" i="42"/>
  <c r="A300" i="42"/>
  <c r="M299" i="42"/>
  <c r="L299" i="42"/>
  <c r="J299" i="42"/>
  <c r="I299" i="42"/>
  <c r="A299" i="42"/>
  <c r="M298" i="42"/>
  <c r="L298" i="42"/>
  <c r="J298" i="42"/>
  <c r="I298" i="42"/>
  <c r="A298" i="42"/>
  <c r="M297" i="42"/>
  <c r="L297" i="42"/>
  <c r="J297" i="42"/>
  <c r="I297" i="42"/>
  <c r="A297" i="42"/>
  <c r="M296" i="42"/>
  <c r="L296" i="42"/>
  <c r="J296" i="42"/>
  <c r="I296" i="42"/>
  <c r="A296" i="42"/>
  <c r="M295" i="42"/>
  <c r="L295" i="42"/>
  <c r="J295" i="42"/>
  <c r="I295" i="42"/>
  <c r="A295" i="42"/>
  <c r="M294" i="42"/>
  <c r="L294" i="42"/>
  <c r="J294" i="42"/>
  <c r="I294" i="42"/>
  <c r="A294" i="42"/>
  <c r="M293" i="42"/>
  <c r="L293" i="42"/>
  <c r="J293" i="42"/>
  <c r="I293" i="42"/>
  <c r="A293" i="42"/>
  <c r="M292" i="42"/>
  <c r="L292" i="42"/>
  <c r="J292" i="42"/>
  <c r="I292" i="42"/>
  <c r="A292" i="42"/>
  <c r="M291" i="42"/>
  <c r="L291" i="42"/>
  <c r="J291" i="42"/>
  <c r="I291" i="42"/>
  <c r="A291" i="42"/>
  <c r="M290" i="42"/>
  <c r="L290" i="42"/>
  <c r="J290" i="42"/>
  <c r="I290" i="42"/>
  <c r="A290" i="42"/>
  <c r="M289" i="42"/>
  <c r="L289" i="42"/>
  <c r="J289" i="42"/>
  <c r="I289" i="42"/>
  <c r="A289" i="42"/>
  <c r="M288" i="42"/>
  <c r="L288" i="42"/>
  <c r="J288" i="42"/>
  <c r="I288" i="42"/>
  <c r="A288" i="42"/>
  <c r="M287" i="42"/>
  <c r="L287" i="42"/>
  <c r="J287" i="42"/>
  <c r="I287" i="42"/>
  <c r="A287" i="42"/>
  <c r="M286" i="42"/>
  <c r="L286" i="42"/>
  <c r="J286" i="42"/>
  <c r="I286" i="42"/>
  <c r="A286" i="42"/>
  <c r="M285" i="42"/>
  <c r="L285" i="42"/>
  <c r="J285" i="42"/>
  <c r="I285" i="42"/>
  <c r="A285" i="42"/>
  <c r="M284" i="42"/>
  <c r="L284" i="42"/>
  <c r="J284" i="42"/>
  <c r="I284" i="42"/>
  <c r="A284" i="42"/>
  <c r="M283" i="42"/>
  <c r="L283" i="42"/>
  <c r="J283" i="42"/>
  <c r="I283" i="42"/>
  <c r="A283" i="42"/>
  <c r="M282" i="42"/>
  <c r="L282" i="42"/>
  <c r="J282" i="42"/>
  <c r="I282" i="42"/>
  <c r="A282" i="42"/>
  <c r="M281" i="42"/>
  <c r="L281" i="42"/>
  <c r="J281" i="42"/>
  <c r="I281" i="42"/>
  <c r="A281" i="42"/>
  <c r="M280" i="42"/>
  <c r="L280" i="42"/>
  <c r="J280" i="42"/>
  <c r="I280" i="42"/>
  <c r="A280" i="42"/>
  <c r="M279" i="42"/>
  <c r="L279" i="42"/>
  <c r="J279" i="42"/>
  <c r="I279" i="42"/>
  <c r="A279" i="42"/>
  <c r="M278" i="42"/>
  <c r="L278" i="42"/>
  <c r="J278" i="42"/>
  <c r="I278" i="42"/>
  <c r="A278" i="42"/>
  <c r="M277" i="42"/>
  <c r="L277" i="42"/>
  <c r="J277" i="42"/>
  <c r="I277" i="42"/>
  <c r="A277" i="42"/>
  <c r="M276" i="42"/>
  <c r="L276" i="42"/>
  <c r="J276" i="42"/>
  <c r="I276" i="42"/>
  <c r="A276" i="42"/>
  <c r="M275" i="42"/>
  <c r="L275" i="42"/>
  <c r="J275" i="42"/>
  <c r="I275" i="42"/>
  <c r="A275" i="42"/>
  <c r="M274" i="42"/>
  <c r="L274" i="42"/>
  <c r="J274" i="42"/>
  <c r="I274" i="42"/>
  <c r="A274" i="42"/>
  <c r="M273" i="42"/>
  <c r="L273" i="42"/>
  <c r="J273" i="42"/>
  <c r="I273" i="42"/>
  <c r="A273" i="42"/>
  <c r="M272" i="42"/>
  <c r="L272" i="42"/>
  <c r="J272" i="42"/>
  <c r="I272" i="42"/>
  <c r="A272" i="42"/>
  <c r="M271" i="42"/>
  <c r="L271" i="42"/>
  <c r="J271" i="42"/>
  <c r="I271" i="42"/>
  <c r="A271" i="42"/>
  <c r="M270" i="42"/>
  <c r="L270" i="42"/>
  <c r="J270" i="42"/>
  <c r="I270" i="42"/>
  <c r="A270" i="42"/>
  <c r="M269" i="42"/>
  <c r="L269" i="42"/>
  <c r="J269" i="42"/>
  <c r="I269" i="42"/>
  <c r="A269" i="42"/>
  <c r="M268" i="42"/>
  <c r="L268" i="42"/>
  <c r="J268" i="42"/>
  <c r="I268" i="42"/>
  <c r="A268" i="42"/>
  <c r="M267" i="42"/>
  <c r="L267" i="42"/>
  <c r="J267" i="42"/>
  <c r="I267" i="42"/>
  <c r="A267" i="42"/>
  <c r="M266" i="42"/>
  <c r="L266" i="42"/>
  <c r="J266" i="42"/>
  <c r="I266" i="42"/>
  <c r="A266" i="42"/>
  <c r="M265" i="42"/>
  <c r="L265" i="42"/>
  <c r="J265" i="42"/>
  <c r="I265" i="42"/>
  <c r="A265" i="42"/>
  <c r="M264" i="42"/>
  <c r="L264" i="42"/>
  <c r="J264" i="42"/>
  <c r="I264" i="42"/>
  <c r="A264" i="42"/>
  <c r="M263" i="42"/>
  <c r="L263" i="42"/>
  <c r="J263" i="42"/>
  <c r="I263" i="42"/>
  <c r="A263" i="42"/>
  <c r="M262" i="42"/>
  <c r="L262" i="42"/>
  <c r="J262" i="42"/>
  <c r="I262" i="42"/>
  <c r="A262" i="42"/>
  <c r="M261" i="42"/>
  <c r="L261" i="42"/>
  <c r="J261" i="42"/>
  <c r="I261" i="42"/>
  <c r="A261" i="42"/>
  <c r="M260" i="42"/>
  <c r="L260" i="42"/>
  <c r="J260" i="42"/>
  <c r="I260" i="42"/>
  <c r="A260" i="42"/>
  <c r="M259" i="42"/>
  <c r="L259" i="42"/>
  <c r="J259" i="42"/>
  <c r="I259" i="42"/>
  <c r="A259" i="42"/>
  <c r="M258" i="42"/>
  <c r="L258" i="42"/>
  <c r="J258" i="42"/>
  <c r="I258" i="42"/>
  <c r="A258" i="42"/>
  <c r="M257" i="42"/>
  <c r="L257" i="42"/>
  <c r="J257" i="42"/>
  <c r="I257" i="42"/>
  <c r="A257" i="42"/>
  <c r="M256" i="42"/>
  <c r="L256" i="42"/>
  <c r="J256" i="42"/>
  <c r="I256" i="42"/>
  <c r="A256" i="42"/>
  <c r="M255" i="42"/>
  <c r="L255" i="42"/>
  <c r="J255" i="42"/>
  <c r="I255" i="42"/>
  <c r="A255" i="42"/>
  <c r="M254" i="42"/>
  <c r="L254" i="42"/>
  <c r="J254" i="42"/>
  <c r="I254" i="42"/>
  <c r="A254" i="42"/>
  <c r="M253" i="42"/>
  <c r="L253" i="42"/>
  <c r="J253" i="42"/>
  <c r="I253" i="42"/>
  <c r="A253" i="42"/>
  <c r="M252" i="42"/>
  <c r="L252" i="42"/>
  <c r="J252" i="42"/>
  <c r="I252" i="42"/>
  <c r="A252" i="42"/>
  <c r="M251" i="42"/>
  <c r="L251" i="42"/>
  <c r="J251" i="42"/>
  <c r="I251" i="42"/>
  <c r="A251" i="42"/>
  <c r="M250" i="42"/>
  <c r="L250" i="42"/>
  <c r="J250" i="42"/>
  <c r="I250" i="42"/>
  <c r="A250" i="42"/>
  <c r="M249" i="42"/>
  <c r="L249" i="42"/>
  <c r="J249" i="42"/>
  <c r="I249" i="42"/>
  <c r="A249" i="42"/>
  <c r="M248" i="42"/>
  <c r="L248" i="42"/>
  <c r="J248" i="42"/>
  <c r="I248" i="42"/>
  <c r="A248" i="42"/>
  <c r="M247" i="42"/>
  <c r="L247" i="42"/>
  <c r="J247" i="42"/>
  <c r="I247" i="42"/>
  <c r="A247" i="42"/>
  <c r="M246" i="42"/>
  <c r="L246" i="42"/>
  <c r="J246" i="42"/>
  <c r="I246" i="42"/>
  <c r="A246" i="42"/>
  <c r="M245" i="42"/>
  <c r="L245" i="42"/>
  <c r="J245" i="42"/>
  <c r="I245" i="42"/>
  <c r="A245" i="42"/>
  <c r="M244" i="42"/>
  <c r="L244" i="42"/>
  <c r="J244" i="42"/>
  <c r="I244" i="42"/>
  <c r="A244" i="42"/>
  <c r="M243" i="42"/>
  <c r="L243" i="42"/>
  <c r="J243" i="42"/>
  <c r="I243" i="42"/>
  <c r="A243" i="42"/>
  <c r="M242" i="42"/>
  <c r="L242" i="42"/>
  <c r="J242" i="42"/>
  <c r="I242" i="42"/>
  <c r="A242" i="42"/>
  <c r="M241" i="42"/>
  <c r="L241" i="42"/>
  <c r="J241" i="42"/>
  <c r="I241" i="42"/>
  <c r="A241" i="42"/>
  <c r="M240" i="42"/>
  <c r="L240" i="42"/>
  <c r="J240" i="42"/>
  <c r="I240" i="42"/>
  <c r="A240" i="42"/>
  <c r="M239" i="42"/>
  <c r="L239" i="42"/>
  <c r="J239" i="42"/>
  <c r="I239" i="42"/>
  <c r="A239" i="42"/>
  <c r="M238" i="42"/>
  <c r="L238" i="42"/>
  <c r="J238" i="42"/>
  <c r="I238" i="42"/>
  <c r="A238" i="42"/>
  <c r="M237" i="42"/>
  <c r="L237" i="42"/>
  <c r="J237" i="42"/>
  <c r="I237" i="42"/>
  <c r="A237" i="42"/>
  <c r="M236" i="42"/>
  <c r="L236" i="42"/>
  <c r="J236" i="42"/>
  <c r="I236" i="42"/>
  <c r="A236" i="42"/>
  <c r="M235" i="42"/>
  <c r="L235" i="42"/>
  <c r="J235" i="42"/>
  <c r="I235" i="42"/>
  <c r="A235" i="42"/>
  <c r="M234" i="42"/>
  <c r="L234" i="42"/>
  <c r="J234" i="42"/>
  <c r="I234" i="42"/>
  <c r="A234" i="42"/>
  <c r="M233" i="42"/>
  <c r="L233" i="42"/>
  <c r="J233" i="42"/>
  <c r="I233" i="42"/>
  <c r="A233" i="42"/>
  <c r="M232" i="42"/>
  <c r="L232" i="42"/>
  <c r="J232" i="42"/>
  <c r="I232" i="42"/>
  <c r="A232" i="42"/>
  <c r="M231" i="42"/>
  <c r="L231" i="42"/>
  <c r="J231" i="42"/>
  <c r="I231" i="42"/>
  <c r="A231" i="42"/>
  <c r="M230" i="42"/>
  <c r="L230" i="42"/>
  <c r="J230" i="42"/>
  <c r="I230" i="42"/>
  <c r="A230" i="42"/>
  <c r="M229" i="42"/>
  <c r="L229" i="42"/>
  <c r="J229" i="42"/>
  <c r="I229" i="42"/>
  <c r="A229" i="42"/>
  <c r="M228" i="42"/>
  <c r="L228" i="42"/>
  <c r="J228" i="42"/>
  <c r="I228" i="42"/>
  <c r="A228" i="42"/>
  <c r="M227" i="42"/>
  <c r="L227" i="42"/>
  <c r="J227" i="42"/>
  <c r="I227" i="42"/>
  <c r="A227" i="42"/>
  <c r="M226" i="42"/>
  <c r="L226" i="42"/>
  <c r="J226" i="42"/>
  <c r="I226" i="42"/>
  <c r="A226" i="42"/>
  <c r="M225" i="42"/>
  <c r="L225" i="42"/>
  <c r="J225" i="42"/>
  <c r="I225" i="42"/>
  <c r="A225" i="42"/>
  <c r="M224" i="42"/>
  <c r="L224" i="42"/>
  <c r="J224" i="42"/>
  <c r="I224" i="42"/>
  <c r="A224" i="42"/>
  <c r="M223" i="42"/>
  <c r="L223" i="42"/>
  <c r="J223" i="42"/>
  <c r="I223" i="42"/>
  <c r="A223" i="42"/>
  <c r="M222" i="42"/>
  <c r="L222" i="42"/>
  <c r="J222" i="42"/>
  <c r="I222" i="42"/>
  <c r="A222" i="42"/>
  <c r="M221" i="42"/>
  <c r="L221" i="42"/>
  <c r="J221" i="42"/>
  <c r="I221" i="42"/>
  <c r="A221" i="42"/>
  <c r="M220" i="42"/>
  <c r="L220" i="42"/>
  <c r="J220" i="42"/>
  <c r="I220" i="42"/>
  <c r="A220" i="42"/>
  <c r="M219" i="42"/>
  <c r="L219" i="42"/>
  <c r="J219" i="42"/>
  <c r="I219" i="42"/>
  <c r="A219" i="42"/>
  <c r="M218" i="42"/>
  <c r="L218" i="42"/>
  <c r="J218" i="42"/>
  <c r="I218" i="42"/>
  <c r="A218" i="42"/>
  <c r="M217" i="42"/>
  <c r="L217" i="42"/>
  <c r="J217" i="42"/>
  <c r="I217" i="42"/>
  <c r="A217" i="42"/>
  <c r="M216" i="42"/>
  <c r="L216" i="42"/>
  <c r="J216" i="42"/>
  <c r="I216" i="42"/>
  <c r="A216" i="42"/>
  <c r="M215" i="42"/>
  <c r="L215" i="42"/>
  <c r="J215" i="42"/>
  <c r="I215" i="42"/>
  <c r="A215" i="42"/>
  <c r="M214" i="42"/>
  <c r="L214" i="42"/>
  <c r="J214" i="42"/>
  <c r="I214" i="42"/>
  <c r="A214" i="42"/>
  <c r="M213" i="42"/>
  <c r="L213" i="42"/>
  <c r="J213" i="42"/>
  <c r="I213" i="42"/>
  <c r="A213" i="42"/>
  <c r="M212" i="42"/>
  <c r="L212" i="42"/>
  <c r="J212" i="42"/>
  <c r="I212" i="42"/>
  <c r="A212" i="42"/>
  <c r="M211" i="42"/>
  <c r="L211" i="42"/>
  <c r="J211" i="42"/>
  <c r="I211" i="42"/>
  <c r="A211" i="42"/>
  <c r="M210" i="42"/>
  <c r="L210" i="42"/>
  <c r="J210" i="42"/>
  <c r="I210" i="42"/>
  <c r="A210" i="42"/>
  <c r="M209" i="42"/>
  <c r="L209" i="42"/>
  <c r="J209" i="42"/>
  <c r="I209" i="42"/>
  <c r="A209" i="42"/>
  <c r="M208" i="42"/>
  <c r="L208" i="42"/>
  <c r="J208" i="42"/>
  <c r="I208" i="42"/>
  <c r="A208" i="42"/>
  <c r="M207" i="42"/>
  <c r="L207" i="42"/>
  <c r="J207" i="42"/>
  <c r="I207" i="42"/>
  <c r="A207" i="42"/>
  <c r="M206" i="42"/>
  <c r="L206" i="42"/>
  <c r="J206" i="42"/>
  <c r="I206" i="42"/>
  <c r="A206" i="42"/>
  <c r="M205" i="42"/>
  <c r="L205" i="42"/>
  <c r="J205" i="42"/>
  <c r="I205" i="42"/>
  <c r="A205" i="42"/>
  <c r="M204" i="42"/>
  <c r="L204" i="42"/>
  <c r="J204" i="42"/>
  <c r="I204" i="42"/>
  <c r="A204" i="42"/>
  <c r="M203" i="42"/>
  <c r="L203" i="42"/>
  <c r="J203" i="42"/>
  <c r="I203" i="42"/>
  <c r="A203" i="42"/>
  <c r="M202" i="42"/>
  <c r="L202" i="42"/>
  <c r="J202" i="42"/>
  <c r="I202" i="42"/>
  <c r="A202" i="42"/>
  <c r="M201" i="42"/>
  <c r="L201" i="42"/>
  <c r="J201" i="42"/>
  <c r="I201" i="42"/>
  <c r="A201" i="42"/>
  <c r="M200" i="42"/>
  <c r="L200" i="42"/>
  <c r="J200" i="42"/>
  <c r="I200" i="42"/>
  <c r="A200" i="42"/>
  <c r="M199" i="42"/>
  <c r="L199" i="42"/>
  <c r="J199" i="42"/>
  <c r="I199" i="42"/>
  <c r="A199" i="42"/>
  <c r="M198" i="42"/>
  <c r="L198" i="42"/>
  <c r="J198" i="42"/>
  <c r="I198" i="42"/>
  <c r="A198" i="42"/>
  <c r="M197" i="42"/>
  <c r="L197" i="42"/>
  <c r="J197" i="42"/>
  <c r="I197" i="42"/>
  <c r="A197" i="42"/>
  <c r="M196" i="42"/>
  <c r="L196" i="42"/>
  <c r="J196" i="42"/>
  <c r="I196" i="42"/>
  <c r="A196" i="42"/>
  <c r="M195" i="42"/>
  <c r="L195" i="42"/>
  <c r="J195" i="42"/>
  <c r="I195" i="42"/>
  <c r="A195" i="42"/>
  <c r="M194" i="42"/>
  <c r="L194" i="42"/>
  <c r="J194" i="42"/>
  <c r="I194" i="42"/>
  <c r="A194" i="42"/>
  <c r="M193" i="42"/>
  <c r="L193" i="42"/>
  <c r="J193" i="42"/>
  <c r="I193" i="42"/>
  <c r="A193" i="42"/>
  <c r="M192" i="42"/>
  <c r="L192" i="42"/>
  <c r="J192" i="42"/>
  <c r="I192" i="42"/>
  <c r="A192" i="42"/>
  <c r="M191" i="42"/>
  <c r="L191" i="42"/>
  <c r="J191" i="42"/>
  <c r="I191" i="42"/>
  <c r="A191" i="42"/>
  <c r="M190" i="42"/>
  <c r="L190" i="42"/>
  <c r="J190" i="42"/>
  <c r="I190" i="42"/>
  <c r="A190" i="42"/>
  <c r="M189" i="42"/>
  <c r="L189" i="42"/>
  <c r="J189" i="42"/>
  <c r="I189" i="42"/>
  <c r="A189" i="42"/>
  <c r="M188" i="42"/>
  <c r="L188" i="42"/>
  <c r="J188" i="42"/>
  <c r="I188" i="42"/>
  <c r="A188" i="42"/>
  <c r="M187" i="42"/>
  <c r="L187" i="42"/>
  <c r="J187" i="42"/>
  <c r="I187" i="42"/>
  <c r="A187" i="42"/>
  <c r="M186" i="42"/>
  <c r="L186" i="42"/>
  <c r="J186" i="42"/>
  <c r="I186" i="42"/>
  <c r="A186" i="42"/>
  <c r="M185" i="42"/>
  <c r="L185" i="42"/>
  <c r="J185" i="42"/>
  <c r="I185" i="42"/>
  <c r="A185" i="42"/>
  <c r="M184" i="42"/>
  <c r="L184" i="42"/>
  <c r="J184" i="42"/>
  <c r="I184" i="42"/>
  <c r="A184" i="42"/>
  <c r="M183" i="42"/>
  <c r="L183" i="42"/>
  <c r="J183" i="42"/>
  <c r="I183" i="42"/>
  <c r="A183" i="42"/>
  <c r="M182" i="42"/>
  <c r="L182" i="42"/>
  <c r="J182" i="42"/>
  <c r="I182" i="42"/>
  <c r="A182" i="42"/>
  <c r="M181" i="42"/>
  <c r="L181" i="42"/>
  <c r="J181" i="42"/>
  <c r="I181" i="42"/>
  <c r="A181" i="42"/>
  <c r="M180" i="42"/>
  <c r="L180" i="42"/>
  <c r="J180" i="42"/>
  <c r="I180" i="42"/>
  <c r="A180" i="42"/>
  <c r="M179" i="42"/>
  <c r="L179" i="42"/>
  <c r="J179" i="42"/>
  <c r="I179" i="42"/>
  <c r="A179" i="42"/>
  <c r="M178" i="42"/>
  <c r="L178" i="42"/>
  <c r="J178" i="42"/>
  <c r="I178" i="42"/>
  <c r="A178" i="42"/>
  <c r="M177" i="42"/>
  <c r="L177" i="42"/>
  <c r="J177" i="42"/>
  <c r="I177" i="42"/>
  <c r="A177" i="42"/>
  <c r="M176" i="42"/>
  <c r="L176" i="42"/>
  <c r="J176" i="42"/>
  <c r="I176" i="42"/>
  <c r="A176" i="42"/>
  <c r="M175" i="42"/>
  <c r="L175" i="42"/>
  <c r="J175" i="42"/>
  <c r="I175" i="42"/>
  <c r="A175" i="42"/>
  <c r="M174" i="42"/>
  <c r="L174" i="42"/>
  <c r="J174" i="42"/>
  <c r="I174" i="42"/>
  <c r="A174" i="42"/>
  <c r="M173" i="42"/>
  <c r="L173" i="42"/>
  <c r="J173" i="42"/>
  <c r="I173" i="42"/>
  <c r="A173" i="42"/>
  <c r="M172" i="42"/>
  <c r="L172" i="42"/>
  <c r="J172" i="42"/>
  <c r="I172" i="42"/>
  <c r="A172" i="42"/>
  <c r="M171" i="42"/>
  <c r="L171" i="42"/>
  <c r="J171" i="42"/>
  <c r="I171" i="42"/>
  <c r="A171" i="42"/>
  <c r="M170" i="42"/>
  <c r="L170" i="42"/>
  <c r="J170" i="42"/>
  <c r="I170" i="42"/>
  <c r="A170" i="42"/>
  <c r="M169" i="42"/>
  <c r="L169" i="42"/>
  <c r="J169" i="42"/>
  <c r="I169" i="42"/>
  <c r="A169" i="42"/>
  <c r="M168" i="42"/>
  <c r="L168" i="42"/>
  <c r="J168" i="42"/>
  <c r="I168" i="42"/>
  <c r="A168" i="42"/>
  <c r="M167" i="42"/>
  <c r="L167" i="42"/>
  <c r="J167" i="42"/>
  <c r="I167" i="42"/>
  <c r="A167" i="42"/>
  <c r="M166" i="42"/>
  <c r="L166" i="42"/>
  <c r="J166" i="42"/>
  <c r="I166" i="42"/>
  <c r="A166" i="42"/>
  <c r="M165" i="42"/>
  <c r="L165" i="42"/>
  <c r="J165" i="42"/>
  <c r="I165" i="42"/>
  <c r="A165" i="42"/>
  <c r="M164" i="42"/>
  <c r="L164" i="42"/>
  <c r="J164" i="42"/>
  <c r="I164" i="42"/>
  <c r="A164" i="42"/>
  <c r="M163" i="42"/>
  <c r="L163" i="42"/>
  <c r="J163" i="42"/>
  <c r="I163" i="42"/>
  <c r="A163" i="42"/>
  <c r="M162" i="42"/>
  <c r="L162" i="42"/>
  <c r="J162" i="42"/>
  <c r="I162" i="42"/>
  <c r="A162" i="42"/>
  <c r="M161" i="42"/>
  <c r="L161" i="42"/>
  <c r="J161" i="42"/>
  <c r="I161" i="42"/>
  <c r="A161" i="42"/>
  <c r="M160" i="42"/>
  <c r="L160" i="42"/>
  <c r="J160" i="42"/>
  <c r="I160" i="42"/>
  <c r="A160" i="42"/>
  <c r="M159" i="42"/>
  <c r="L159" i="42"/>
  <c r="J159" i="42"/>
  <c r="I159" i="42"/>
  <c r="A159" i="42"/>
  <c r="M158" i="42"/>
  <c r="L158" i="42"/>
  <c r="J158" i="42"/>
  <c r="I158" i="42"/>
  <c r="A158" i="42"/>
  <c r="M157" i="42"/>
  <c r="L157" i="42"/>
  <c r="J157" i="42"/>
  <c r="I157" i="42"/>
  <c r="A157" i="42"/>
  <c r="M156" i="42"/>
  <c r="L156" i="42"/>
  <c r="J156" i="42"/>
  <c r="I156" i="42"/>
  <c r="A156" i="42"/>
  <c r="M155" i="42"/>
  <c r="L155" i="42"/>
  <c r="J155" i="42"/>
  <c r="I155" i="42"/>
  <c r="A155" i="42"/>
  <c r="M154" i="42"/>
  <c r="L154" i="42"/>
  <c r="J154" i="42"/>
  <c r="I154" i="42"/>
  <c r="A154" i="42"/>
  <c r="M153" i="42"/>
  <c r="L153" i="42"/>
  <c r="J153" i="42"/>
  <c r="I153" i="42"/>
  <c r="A153" i="42"/>
  <c r="M152" i="42"/>
  <c r="L152" i="42"/>
  <c r="J152" i="42"/>
  <c r="I152" i="42"/>
  <c r="A152" i="42"/>
  <c r="M151" i="42"/>
  <c r="L151" i="42"/>
  <c r="J151" i="42"/>
  <c r="I151" i="42"/>
  <c r="A151" i="42"/>
  <c r="M150" i="42"/>
  <c r="L150" i="42"/>
  <c r="J150" i="42"/>
  <c r="I150" i="42"/>
  <c r="A150" i="42"/>
  <c r="M149" i="42"/>
  <c r="L149" i="42"/>
  <c r="J149" i="42"/>
  <c r="I149" i="42"/>
  <c r="A149" i="42"/>
  <c r="M148" i="42"/>
  <c r="L148" i="42"/>
  <c r="J148" i="42"/>
  <c r="I148" i="42"/>
  <c r="A148" i="42"/>
  <c r="M147" i="42"/>
  <c r="L147" i="42"/>
  <c r="J147" i="42"/>
  <c r="I147" i="42"/>
  <c r="A147" i="42"/>
  <c r="M146" i="42"/>
  <c r="L146" i="42"/>
  <c r="J146" i="42"/>
  <c r="I146" i="42"/>
  <c r="A146" i="42"/>
  <c r="M145" i="42"/>
  <c r="L145" i="42"/>
  <c r="J145" i="42"/>
  <c r="I145" i="42"/>
  <c r="A145" i="42"/>
  <c r="M144" i="42"/>
  <c r="L144" i="42"/>
  <c r="J144" i="42"/>
  <c r="I144" i="42"/>
  <c r="A144" i="42"/>
  <c r="M143" i="42"/>
  <c r="L143" i="42"/>
  <c r="J143" i="42"/>
  <c r="I143" i="42"/>
  <c r="A143" i="42"/>
  <c r="M142" i="42"/>
  <c r="L142" i="42"/>
  <c r="J142" i="42"/>
  <c r="I142" i="42"/>
  <c r="A142" i="42"/>
  <c r="M141" i="42"/>
  <c r="L141" i="42"/>
  <c r="J141" i="42"/>
  <c r="I141" i="42"/>
  <c r="A141" i="42"/>
  <c r="M140" i="42"/>
  <c r="L140" i="42"/>
  <c r="J140" i="42"/>
  <c r="I140" i="42"/>
  <c r="A140" i="42"/>
  <c r="M139" i="42"/>
  <c r="L139" i="42"/>
  <c r="J139" i="42"/>
  <c r="I139" i="42"/>
  <c r="A139" i="42"/>
  <c r="M138" i="42"/>
  <c r="L138" i="42"/>
  <c r="J138" i="42"/>
  <c r="I138" i="42"/>
  <c r="A138" i="42"/>
  <c r="M137" i="42"/>
  <c r="L137" i="42"/>
  <c r="J137" i="42"/>
  <c r="I137" i="42"/>
  <c r="A137" i="42"/>
  <c r="M136" i="42"/>
  <c r="L136" i="42"/>
  <c r="J136" i="42"/>
  <c r="I136" i="42"/>
  <c r="A136" i="42"/>
  <c r="M135" i="42"/>
  <c r="L135" i="42"/>
  <c r="J135" i="42"/>
  <c r="I135" i="42"/>
  <c r="A135" i="42"/>
  <c r="M134" i="42"/>
  <c r="L134" i="42"/>
  <c r="J134" i="42"/>
  <c r="I134" i="42"/>
  <c r="A134" i="42"/>
  <c r="M133" i="42"/>
  <c r="L133" i="42"/>
  <c r="J133" i="42"/>
  <c r="I133" i="42"/>
  <c r="A133" i="42"/>
  <c r="M132" i="42"/>
  <c r="L132" i="42"/>
  <c r="J132" i="42"/>
  <c r="I132" i="42"/>
  <c r="A132" i="42"/>
  <c r="M131" i="42"/>
  <c r="L131" i="42"/>
  <c r="J131" i="42"/>
  <c r="I131" i="42"/>
  <c r="A131" i="42"/>
  <c r="M130" i="42"/>
  <c r="L130" i="42"/>
  <c r="J130" i="42"/>
  <c r="I130" i="42"/>
  <c r="A130" i="42"/>
  <c r="M129" i="42"/>
  <c r="L129" i="42"/>
  <c r="J129" i="42"/>
  <c r="I129" i="42"/>
  <c r="A129" i="42"/>
  <c r="M128" i="42"/>
  <c r="L128" i="42"/>
  <c r="J128" i="42"/>
  <c r="I128" i="42"/>
  <c r="A128" i="42"/>
  <c r="M127" i="42"/>
  <c r="L127" i="42"/>
  <c r="J127" i="42"/>
  <c r="I127" i="42"/>
  <c r="A127" i="42"/>
  <c r="M126" i="42"/>
  <c r="L126" i="42"/>
  <c r="J126" i="42"/>
  <c r="I126" i="42"/>
  <c r="A126" i="42"/>
  <c r="M125" i="42"/>
  <c r="L125" i="42"/>
  <c r="J125" i="42"/>
  <c r="I125" i="42"/>
  <c r="A125" i="42"/>
  <c r="M124" i="42"/>
  <c r="L124" i="42"/>
  <c r="J124" i="42"/>
  <c r="I124" i="42"/>
  <c r="A124" i="42"/>
  <c r="M123" i="42"/>
  <c r="L123" i="42"/>
  <c r="J123" i="42"/>
  <c r="I123" i="42"/>
  <c r="A123" i="42"/>
  <c r="M122" i="42"/>
  <c r="L122" i="42"/>
  <c r="J122" i="42"/>
  <c r="I122" i="42"/>
  <c r="A122" i="42"/>
  <c r="M121" i="42"/>
  <c r="L121" i="42"/>
  <c r="J121" i="42"/>
  <c r="I121" i="42"/>
  <c r="A121" i="42"/>
  <c r="M120" i="42"/>
  <c r="L120" i="42"/>
  <c r="J120" i="42"/>
  <c r="I120" i="42"/>
  <c r="A120" i="42"/>
  <c r="M119" i="42"/>
  <c r="L119" i="42"/>
  <c r="J119" i="42"/>
  <c r="I119" i="42"/>
  <c r="A119" i="42"/>
  <c r="M118" i="42"/>
  <c r="L118" i="42"/>
  <c r="J118" i="42"/>
  <c r="I118" i="42"/>
  <c r="A118" i="42"/>
  <c r="M117" i="42"/>
  <c r="L117" i="42"/>
  <c r="J117" i="42"/>
  <c r="I117" i="42"/>
  <c r="A117" i="42"/>
  <c r="M116" i="42"/>
  <c r="L116" i="42"/>
  <c r="J116" i="42"/>
  <c r="I116" i="42"/>
  <c r="A116" i="42"/>
  <c r="M115" i="42"/>
  <c r="L115" i="42"/>
  <c r="J115" i="42"/>
  <c r="I115" i="42"/>
  <c r="A115" i="42"/>
  <c r="M114" i="42"/>
  <c r="L114" i="42"/>
  <c r="J114" i="42"/>
  <c r="I114" i="42"/>
  <c r="A114" i="42"/>
  <c r="M113" i="42"/>
  <c r="L113" i="42"/>
  <c r="J113" i="42"/>
  <c r="I113" i="42"/>
  <c r="A113" i="42"/>
  <c r="M112" i="42"/>
  <c r="L112" i="42"/>
  <c r="J112" i="42"/>
  <c r="I112" i="42"/>
  <c r="A112" i="42"/>
  <c r="M111" i="42"/>
  <c r="L111" i="42"/>
  <c r="J111" i="42"/>
  <c r="I111" i="42"/>
  <c r="A111" i="42"/>
  <c r="M110" i="42"/>
  <c r="L110" i="42"/>
  <c r="J110" i="42"/>
  <c r="I110" i="42"/>
  <c r="A110" i="42"/>
  <c r="M109" i="42"/>
  <c r="L109" i="42"/>
  <c r="J109" i="42"/>
  <c r="I109" i="42"/>
  <c r="A109" i="42"/>
  <c r="M108" i="42"/>
  <c r="L108" i="42"/>
  <c r="J108" i="42"/>
  <c r="I108" i="42"/>
  <c r="A108" i="42"/>
  <c r="M107" i="42"/>
  <c r="L107" i="42"/>
  <c r="J107" i="42"/>
  <c r="I107" i="42"/>
  <c r="A107" i="42"/>
  <c r="M106" i="42"/>
  <c r="L106" i="42"/>
  <c r="J106" i="42"/>
  <c r="I106" i="42"/>
  <c r="A106" i="42"/>
  <c r="M105" i="42"/>
  <c r="L105" i="42"/>
  <c r="J105" i="42"/>
  <c r="I105" i="42"/>
  <c r="A105" i="42"/>
  <c r="M104" i="42"/>
  <c r="L104" i="42"/>
  <c r="J104" i="42"/>
  <c r="I104" i="42"/>
  <c r="A104" i="42"/>
  <c r="M103" i="42"/>
  <c r="L103" i="42"/>
  <c r="J103" i="42"/>
  <c r="I103" i="42"/>
  <c r="A103" i="42"/>
  <c r="M102" i="42"/>
  <c r="L102" i="42"/>
  <c r="J102" i="42"/>
  <c r="I102" i="42"/>
  <c r="A102" i="42"/>
  <c r="M101" i="42"/>
  <c r="L101" i="42"/>
  <c r="J101" i="42"/>
  <c r="I101" i="42"/>
  <c r="A101" i="42"/>
  <c r="M100" i="42"/>
  <c r="L100" i="42"/>
  <c r="J100" i="42"/>
  <c r="I100" i="42"/>
  <c r="A100" i="42"/>
  <c r="M99" i="42"/>
  <c r="L99" i="42"/>
  <c r="J99" i="42"/>
  <c r="I99" i="42"/>
  <c r="A99" i="42"/>
  <c r="M98" i="42"/>
  <c r="L98" i="42"/>
  <c r="J98" i="42"/>
  <c r="I98" i="42"/>
  <c r="A98" i="42"/>
  <c r="M97" i="42"/>
  <c r="L97" i="42"/>
  <c r="J97" i="42"/>
  <c r="I97" i="42"/>
  <c r="A97" i="42"/>
  <c r="M96" i="42"/>
  <c r="L96" i="42"/>
  <c r="J96" i="42"/>
  <c r="I96" i="42"/>
  <c r="A96" i="42"/>
  <c r="M95" i="42"/>
  <c r="L95" i="42"/>
  <c r="J95" i="42"/>
  <c r="I95" i="42"/>
  <c r="A95" i="42"/>
  <c r="M94" i="42"/>
  <c r="L94" i="42"/>
  <c r="J94" i="42"/>
  <c r="I94" i="42"/>
  <c r="A94" i="42"/>
  <c r="M93" i="42"/>
  <c r="L93" i="42"/>
  <c r="J93" i="42"/>
  <c r="I93" i="42"/>
  <c r="A93" i="42"/>
  <c r="M92" i="42"/>
  <c r="L92" i="42"/>
  <c r="J92" i="42"/>
  <c r="I92" i="42"/>
  <c r="A92" i="42"/>
  <c r="M91" i="42"/>
  <c r="L91" i="42"/>
  <c r="J91" i="42"/>
  <c r="I91" i="42"/>
  <c r="A91" i="42"/>
  <c r="M90" i="42"/>
  <c r="L90" i="42"/>
  <c r="J90" i="42"/>
  <c r="I90" i="42"/>
  <c r="A90" i="42"/>
  <c r="M89" i="42"/>
  <c r="L89" i="42"/>
  <c r="J89" i="42"/>
  <c r="I89" i="42"/>
  <c r="A89" i="42"/>
  <c r="M88" i="42"/>
  <c r="L88" i="42"/>
  <c r="J88" i="42"/>
  <c r="I88" i="42"/>
  <c r="A88" i="42"/>
  <c r="M87" i="42"/>
  <c r="L87" i="42"/>
  <c r="J87" i="42"/>
  <c r="I87" i="42"/>
  <c r="A87" i="42"/>
  <c r="M86" i="42"/>
  <c r="L86" i="42"/>
  <c r="J86" i="42"/>
  <c r="I86" i="42"/>
  <c r="A86" i="42"/>
  <c r="M85" i="42"/>
  <c r="L85" i="42"/>
  <c r="J85" i="42"/>
  <c r="I85" i="42"/>
  <c r="A85" i="42"/>
  <c r="M84" i="42"/>
  <c r="L84" i="42"/>
  <c r="J84" i="42"/>
  <c r="I84" i="42"/>
  <c r="A84" i="42"/>
  <c r="M83" i="42"/>
  <c r="L83" i="42"/>
  <c r="J83" i="42"/>
  <c r="I83" i="42"/>
  <c r="A83" i="42"/>
  <c r="M82" i="42"/>
  <c r="L82" i="42"/>
  <c r="J82" i="42"/>
  <c r="I82" i="42"/>
  <c r="A82" i="42"/>
  <c r="M81" i="42"/>
  <c r="L81" i="42"/>
  <c r="J81" i="42"/>
  <c r="I81" i="42"/>
  <c r="A81" i="42"/>
  <c r="M80" i="42"/>
  <c r="L80" i="42"/>
  <c r="J80" i="42"/>
  <c r="I80" i="42"/>
  <c r="A80" i="42"/>
  <c r="M79" i="42"/>
  <c r="L79" i="42"/>
  <c r="J79" i="42"/>
  <c r="I79" i="42"/>
  <c r="A79" i="42"/>
  <c r="M78" i="42"/>
  <c r="L78" i="42"/>
  <c r="J78" i="42"/>
  <c r="I78" i="42"/>
  <c r="A78" i="42"/>
  <c r="M77" i="42"/>
  <c r="L77" i="42"/>
  <c r="J77" i="42"/>
  <c r="I77" i="42"/>
  <c r="A77" i="42"/>
  <c r="M76" i="42"/>
  <c r="L76" i="42"/>
  <c r="J76" i="42"/>
  <c r="I76" i="42"/>
  <c r="A76" i="42"/>
  <c r="M75" i="42"/>
  <c r="L75" i="42"/>
  <c r="J75" i="42"/>
  <c r="I75" i="42"/>
  <c r="A75" i="42"/>
  <c r="M74" i="42"/>
  <c r="L74" i="42"/>
  <c r="J74" i="42"/>
  <c r="I74" i="42"/>
  <c r="A74" i="42"/>
  <c r="M73" i="42"/>
  <c r="L73" i="42"/>
  <c r="J73" i="42"/>
  <c r="I73" i="42"/>
  <c r="A73" i="42"/>
  <c r="M72" i="42"/>
  <c r="L72" i="42"/>
  <c r="J72" i="42"/>
  <c r="I72" i="42"/>
  <c r="A72" i="42"/>
  <c r="M71" i="42"/>
  <c r="L71" i="42"/>
  <c r="J71" i="42"/>
  <c r="I71" i="42"/>
  <c r="A71" i="42"/>
  <c r="M70" i="42"/>
  <c r="L70" i="42"/>
  <c r="J70" i="42"/>
  <c r="I70" i="42"/>
  <c r="A70" i="42"/>
  <c r="M69" i="42"/>
  <c r="L69" i="42"/>
  <c r="J69" i="42"/>
  <c r="I69" i="42"/>
  <c r="A69" i="42"/>
  <c r="M68" i="42"/>
  <c r="L68" i="42"/>
  <c r="J68" i="42"/>
  <c r="I68" i="42"/>
  <c r="A68" i="42"/>
  <c r="M67" i="42"/>
  <c r="L67" i="42"/>
  <c r="J67" i="42"/>
  <c r="I67" i="42"/>
  <c r="A67" i="42"/>
  <c r="M66" i="42"/>
  <c r="L66" i="42"/>
  <c r="J66" i="42"/>
  <c r="I66" i="42"/>
  <c r="A66" i="42"/>
  <c r="M65" i="42"/>
  <c r="L65" i="42"/>
  <c r="J65" i="42"/>
  <c r="I65" i="42"/>
  <c r="A65" i="42"/>
  <c r="M64" i="42"/>
  <c r="L64" i="42"/>
  <c r="J64" i="42"/>
  <c r="I64" i="42"/>
  <c r="A64" i="42"/>
  <c r="M63" i="42"/>
  <c r="L63" i="42"/>
  <c r="J63" i="42"/>
  <c r="I63" i="42"/>
  <c r="A63" i="42"/>
  <c r="M62" i="42"/>
  <c r="L62" i="42"/>
  <c r="J62" i="42"/>
  <c r="I62" i="42"/>
  <c r="A62" i="42"/>
  <c r="M61" i="42"/>
  <c r="L61" i="42"/>
  <c r="J61" i="42"/>
  <c r="I61" i="42"/>
  <c r="A61" i="42"/>
  <c r="M60" i="42"/>
  <c r="L60" i="42"/>
  <c r="J60" i="42"/>
  <c r="I60" i="42"/>
  <c r="A60" i="42"/>
  <c r="M59" i="42"/>
  <c r="L59" i="42"/>
  <c r="J59" i="42"/>
  <c r="I59" i="42"/>
  <c r="A59" i="42"/>
  <c r="M58" i="42"/>
  <c r="L58" i="42"/>
  <c r="J58" i="42"/>
  <c r="I58" i="42"/>
  <c r="A58" i="42"/>
  <c r="M57" i="42"/>
  <c r="L57" i="42"/>
  <c r="J57" i="42"/>
  <c r="I57" i="42"/>
  <c r="A57" i="42"/>
  <c r="M56" i="42"/>
  <c r="L56" i="42"/>
  <c r="J56" i="42"/>
  <c r="I56" i="42"/>
  <c r="A56" i="42"/>
  <c r="M55" i="42"/>
  <c r="L55" i="42"/>
  <c r="J55" i="42"/>
  <c r="I55" i="42"/>
  <c r="A55" i="42"/>
  <c r="M54" i="42"/>
  <c r="L54" i="42"/>
  <c r="J54" i="42"/>
  <c r="I54" i="42"/>
  <c r="A54" i="42"/>
  <c r="M53" i="42"/>
  <c r="L53" i="42"/>
  <c r="J53" i="42"/>
  <c r="I53" i="42"/>
  <c r="A53" i="42"/>
  <c r="M52" i="42"/>
  <c r="L52" i="42"/>
  <c r="J52" i="42"/>
  <c r="I52" i="42"/>
  <c r="A52" i="42"/>
  <c r="M51" i="42"/>
  <c r="L51" i="42"/>
  <c r="J51" i="42"/>
  <c r="I51" i="42"/>
  <c r="A51" i="42"/>
  <c r="M50" i="42"/>
  <c r="L50" i="42"/>
  <c r="J50" i="42"/>
  <c r="I50" i="42"/>
  <c r="A50" i="42"/>
  <c r="M49" i="42"/>
  <c r="L49" i="42"/>
  <c r="J49" i="42"/>
  <c r="I49" i="42"/>
  <c r="A49" i="42"/>
  <c r="M48" i="42"/>
  <c r="L48" i="42"/>
  <c r="J48" i="42"/>
  <c r="I48" i="42"/>
  <c r="A48" i="42"/>
  <c r="M47" i="42"/>
  <c r="L47" i="42"/>
  <c r="J47" i="42"/>
  <c r="I47" i="42"/>
  <c r="A47" i="42"/>
  <c r="M46" i="42"/>
  <c r="L46" i="42"/>
  <c r="J46" i="42"/>
  <c r="I46" i="42"/>
  <c r="A46" i="42"/>
  <c r="M45" i="42"/>
  <c r="L45" i="42"/>
  <c r="J45" i="42"/>
  <c r="I45" i="42"/>
  <c r="A45" i="42"/>
  <c r="M44" i="42"/>
  <c r="L44" i="42"/>
  <c r="J44" i="42"/>
  <c r="I44" i="42"/>
  <c r="A44" i="42"/>
  <c r="M43" i="42"/>
  <c r="L43" i="42"/>
  <c r="J43" i="42"/>
  <c r="I43" i="42"/>
  <c r="A43" i="42"/>
  <c r="M42" i="42"/>
  <c r="L42" i="42"/>
  <c r="J42" i="42"/>
  <c r="I42" i="42"/>
  <c r="A42" i="42"/>
  <c r="M41" i="42"/>
  <c r="L41" i="42"/>
  <c r="J41" i="42"/>
  <c r="I41" i="42"/>
  <c r="A41" i="42"/>
  <c r="M40" i="42"/>
  <c r="L40" i="42"/>
  <c r="J40" i="42"/>
  <c r="I40" i="42"/>
  <c r="A40" i="42"/>
  <c r="M39" i="42"/>
  <c r="L39" i="42"/>
  <c r="J39" i="42"/>
  <c r="I39" i="42"/>
  <c r="A39" i="42"/>
  <c r="M38" i="42"/>
  <c r="L38" i="42"/>
  <c r="J38" i="42"/>
  <c r="I38" i="42"/>
  <c r="A38" i="42"/>
  <c r="M37" i="42"/>
  <c r="L37" i="42"/>
  <c r="J37" i="42"/>
  <c r="I37" i="42"/>
  <c r="A37" i="42"/>
  <c r="M36" i="42"/>
  <c r="L36" i="42"/>
  <c r="J36" i="42"/>
  <c r="I36" i="42"/>
  <c r="A36" i="42"/>
  <c r="M35" i="42"/>
  <c r="L35" i="42"/>
  <c r="J35" i="42"/>
  <c r="I35" i="42"/>
  <c r="A35" i="42"/>
  <c r="M34" i="42"/>
  <c r="L34" i="42"/>
  <c r="J34" i="42"/>
  <c r="I34" i="42"/>
  <c r="A34" i="42"/>
  <c r="M33" i="42"/>
  <c r="L33" i="42"/>
  <c r="J33" i="42"/>
  <c r="I33" i="42"/>
  <c r="A33" i="42"/>
  <c r="M32" i="42"/>
  <c r="L32" i="42"/>
  <c r="J32" i="42"/>
  <c r="I32" i="42"/>
  <c r="A32" i="42"/>
  <c r="M31" i="42"/>
  <c r="L31" i="42"/>
  <c r="J31" i="42"/>
  <c r="I31" i="42"/>
  <c r="A31" i="42"/>
  <c r="M30" i="42"/>
  <c r="L30" i="42"/>
  <c r="J30" i="42"/>
  <c r="I30" i="42"/>
  <c r="A30" i="42"/>
  <c r="M29" i="42"/>
  <c r="L29" i="42"/>
  <c r="J29" i="42"/>
  <c r="I29" i="42"/>
  <c r="A29" i="42"/>
  <c r="M28" i="42"/>
  <c r="L28" i="42"/>
  <c r="J28" i="42"/>
  <c r="I28" i="42"/>
  <c r="A28" i="42"/>
  <c r="M27" i="42"/>
  <c r="L27" i="42"/>
  <c r="J27" i="42"/>
  <c r="I27" i="42"/>
  <c r="A27" i="42"/>
  <c r="M26" i="42"/>
  <c r="L26" i="42"/>
  <c r="J26" i="42"/>
  <c r="I26" i="42"/>
  <c r="A26" i="42"/>
  <c r="M25" i="42"/>
  <c r="L25" i="42"/>
  <c r="J25" i="42"/>
  <c r="I25" i="42"/>
  <c r="A25" i="42"/>
  <c r="M24" i="42"/>
  <c r="L24" i="42"/>
  <c r="J24" i="42"/>
  <c r="I24" i="42"/>
  <c r="A24" i="42"/>
  <c r="M23" i="42"/>
  <c r="L23" i="42"/>
  <c r="J23" i="42"/>
  <c r="I23" i="42"/>
  <c r="A23" i="42"/>
  <c r="M22" i="42"/>
  <c r="L22" i="42"/>
  <c r="J22" i="42"/>
  <c r="I22" i="42"/>
  <c r="A22" i="42"/>
  <c r="M21" i="42"/>
  <c r="L21" i="42"/>
  <c r="J21" i="42"/>
  <c r="I21" i="42"/>
  <c r="A21" i="42"/>
  <c r="M20" i="42"/>
  <c r="L20" i="42"/>
  <c r="J20" i="42"/>
  <c r="I20" i="42"/>
  <c r="A20" i="42"/>
  <c r="M19" i="42"/>
  <c r="L19" i="42"/>
  <c r="J19" i="42"/>
  <c r="I19" i="42"/>
  <c r="A19" i="42"/>
  <c r="M18" i="42"/>
  <c r="L18" i="42"/>
  <c r="J18" i="42"/>
  <c r="I18" i="42"/>
  <c r="A18" i="42"/>
  <c r="M17" i="42"/>
  <c r="L17" i="42"/>
  <c r="J17" i="42"/>
  <c r="I17" i="42"/>
  <c r="A17" i="42"/>
  <c r="M16" i="42"/>
  <c r="L16" i="42"/>
  <c r="J16" i="42"/>
  <c r="I16" i="42"/>
  <c r="A16" i="42"/>
  <c r="M15" i="42"/>
  <c r="L15" i="42"/>
  <c r="J15" i="42"/>
  <c r="I15" i="42"/>
  <c r="A15" i="42"/>
  <c r="M14" i="42"/>
  <c r="L14" i="42"/>
  <c r="J14" i="42"/>
  <c r="I14" i="42"/>
  <c r="A14" i="42"/>
  <c r="M13" i="42"/>
  <c r="L13" i="42"/>
  <c r="J13" i="42"/>
  <c r="I13" i="42"/>
  <c r="A13" i="42"/>
  <c r="M12" i="42"/>
  <c r="L12" i="42"/>
  <c r="J12" i="42"/>
  <c r="I12" i="42"/>
  <c r="A12" i="42"/>
  <c r="M11" i="42"/>
  <c r="L11" i="42"/>
  <c r="J11" i="42"/>
  <c r="I11" i="42"/>
  <c r="A11" i="42"/>
  <c r="M10" i="42"/>
  <c r="L10" i="42"/>
  <c r="J10" i="42"/>
  <c r="I10" i="42"/>
  <c r="A10" i="42"/>
  <c r="M9" i="42"/>
  <c r="L9" i="42"/>
  <c r="J9" i="42"/>
  <c r="I9" i="42"/>
  <c r="A9" i="42"/>
  <c r="M8" i="42"/>
  <c r="L8" i="42"/>
  <c r="J8" i="42"/>
  <c r="I8" i="42"/>
  <c r="A8" i="42"/>
  <c r="M7" i="42"/>
  <c r="L7" i="42"/>
  <c r="J7" i="42"/>
  <c r="I7" i="42"/>
  <c r="A7" i="42"/>
  <c r="M6" i="42"/>
  <c r="L6" i="42"/>
  <c r="J6" i="42"/>
  <c r="I6" i="42"/>
  <c r="A6" i="42"/>
  <c r="M5" i="42"/>
  <c r="L5" i="42"/>
  <c r="J5" i="42"/>
  <c r="I5" i="42"/>
  <c r="A5" i="42"/>
  <c r="M4" i="42"/>
  <c r="L4" i="42"/>
  <c r="J4" i="42"/>
  <c r="I4" i="42"/>
  <c r="A4" i="42"/>
  <c r="M3" i="42"/>
  <c r="L3" i="42"/>
  <c r="J3" i="42"/>
  <c r="I3" i="42"/>
  <c r="A3" i="42"/>
  <c r="D34" i="41"/>
  <c r="D33" i="41"/>
  <c r="D31" i="41"/>
  <c r="D30" i="41"/>
  <c r="D28" i="41"/>
  <c r="D27" i="41"/>
  <c r="D25" i="41"/>
  <c r="D24" i="41"/>
  <c r="D23" i="41"/>
  <c r="D22" i="41"/>
  <c r="D21" i="41"/>
  <c r="D20" i="41"/>
  <c r="D18" i="41"/>
  <c r="D17" i="41"/>
  <c r="D16" i="41"/>
  <c r="D15" i="41"/>
  <c r="D14" i="41"/>
  <c r="D13" i="41"/>
  <c r="D12" i="41"/>
  <c r="D11" i="41"/>
  <c r="D10" i="41"/>
  <c r="D9" i="41"/>
  <c r="D8" i="41"/>
  <c r="D6" i="41"/>
  <c r="D5" i="41"/>
  <c r="D4" i="41"/>
  <c r="M303" i="40"/>
  <c r="K303" i="40"/>
  <c r="F303" i="40"/>
  <c r="M302" i="40"/>
  <c r="L302" i="40"/>
  <c r="J302" i="40"/>
  <c r="I302" i="40"/>
  <c r="A302" i="40"/>
  <c r="M301" i="40"/>
  <c r="L301" i="40"/>
  <c r="J301" i="40"/>
  <c r="I301" i="40"/>
  <c r="A301" i="40"/>
  <c r="M300" i="40"/>
  <c r="L300" i="40"/>
  <c r="J300" i="40"/>
  <c r="I300" i="40"/>
  <c r="A300" i="40"/>
  <c r="M299" i="40"/>
  <c r="L299" i="40"/>
  <c r="J299" i="40"/>
  <c r="I299" i="40"/>
  <c r="A299" i="40"/>
  <c r="M298" i="40"/>
  <c r="L298" i="40"/>
  <c r="J298" i="40"/>
  <c r="I298" i="40"/>
  <c r="A298" i="40"/>
  <c r="M297" i="40"/>
  <c r="L297" i="40"/>
  <c r="J297" i="40"/>
  <c r="I297" i="40"/>
  <c r="A297" i="40"/>
  <c r="M296" i="40"/>
  <c r="L296" i="40"/>
  <c r="J296" i="40"/>
  <c r="I296" i="40"/>
  <c r="A296" i="40"/>
  <c r="M295" i="40"/>
  <c r="L295" i="40"/>
  <c r="J295" i="40"/>
  <c r="I295" i="40"/>
  <c r="A295" i="40"/>
  <c r="M294" i="40"/>
  <c r="L294" i="40"/>
  <c r="J294" i="40"/>
  <c r="I294" i="40"/>
  <c r="A294" i="40"/>
  <c r="M293" i="40"/>
  <c r="L293" i="40"/>
  <c r="J293" i="40"/>
  <c r="I293" i="40"/>
  <c r="A293" i="40"/>
  <c r="M292" i="40"/>
  <c r="L292" i="40"/>
  <c r="J292" i="40"/>
  <c r="I292" i="40"/>
  <c r="A292" i="40"/>
  <c r="M291" i="40"/>
  <c r="L291" i="40"/>
  <c r="J291" i="40"/>
  <c r="I291" i="40"/>
  <c r="A291" i="40"/>
  <c r="M290" i="40"/>
  <c r="L290" i="40"/>
  <c r="J290" i="40"/>
  <c r="I290" i="40"/>
  <c r="A290" i="40"/>
  <c r="M289" i="40"/>
  <c r="L289" i="40"/>
  <c r="J289" i="40"/>
  <c r="I289" i="40"/>
  <c r="A289" i="40"/>
  <c r="M288" i="40"/>
  <c r="L288" i="40"/>
  <c r="J288" i="40"/>
  <c r="I288" i="40"/>
  <c r="A288" i="40"/>
  <c r="M287" i="40"/>
  <c r="L287" i="40"/>
  <c r="J287" i="40"/>
  <c r="I287" i="40"/>
  <c r="A287" i="40"/>
  <c r="M286" i="40"/>
  <c r="L286" i="40"/>
  <c r="J286" i="40"/>
  <c r="I286" i="40"/>
  <c r="A286" i="40"/>
  <c r="M285" i="40"/>
  <c r="L285" i="40"/>
  <c r="J285" i="40"/>
  <c r="I285" i="40"/>
  <c r="A285" i="40"/>
  <c r="M284" i="40"/>
  <c r="L284" i="40"/>
  <c r="J284" i="40"/>
  <c r="I284" i="40"/>
  <c r="A284" i="40"/>
  <c r="M283" i="40"/>
  <c r="L283" i="40"/>
  <c r="J283" i="40"/>
  <c r="I283" i="40"/>
  <c r="A283" i="40"/>
  <c r="M282" i="40"/>
  <c r="L282" i="40"/>
  <c r="J282" i="40"/>
  <c r="I282" i="40"/>
  <c r="A282" i="40"/>
  <c r="M281" i="40"/>
  <c r="L281" i="40"/>
  <c r="J281" i="40"/>
  <c r="I281" i="40"/>
  <c r="A281" i="40"/>
  <c r="M280" i="40"/>
  <c r="L280" i="40"/>
  <c r="J280" i="40"/>
  <c r="I280" i="40"/>
  <c r="A280" i="40"/>
  <c r="M279" i="40"/>
  <c r="L279" i="40"/>
  <c r="J279" i="40"/>
  <c r="I279" i="40"/>
  <c r="A279" i="40"/>
  <c r="M278" i="40"/>
  <c r="L278" i="40"/>
  <c r="J278" i="40"/>
  <c r="I278" i="40"/>
  <c r="A278" i="40"/>
  <c r="M277" i="40"/>
  <c r="L277" i="40"/>
  <c r="J277" i="40"/>
  <c r="I277" i="40"/>
  <c r="A277" i="40"/>
  <c r="M276" i="40"/>
  <c r="L276" i="40"/>
  <c r="J276" i="40"/>
  <c r="I276" i="40"/>
  <c r="A276" i="40"/>
  <c r="M275" i="40"/>
  <c r="L275" i="40"/>
  <c r="J275" i="40"/>
  <c r="I275" i="40"/>
  <c r="A275" i="40"/>
  <c r="M274" i="40"/>
  <c r="L274" i="40"/>
  <c r="J274" i="40"/>
  <c r="I274" i="40"/>
  <c r="A274" i="40"/>
  <c r="M273" i="40"/>
  <c r="L273" i="40"/>
  <c r="J273" i="40"/>
  <c r="I273" i="40"/>
  <c r="A273" i="40"/>
  <c r="M272" i="40"/>
  <c r="L272" i="40"/>
  <c r="J272" i="40"/>
  <c r="I272" i="40"/>
  <c r="A272" i="40"/>
  <c r="M271" i="40"/>
  <c r="L271" i="40"/>
  <c r="J271" i="40"/>
  <c r="I271" i="40"/>
  <c r="A271" i="40"/>
  <c r="M270" i="40"/>
  <c r="L270" i="40"/>
  <c r="J270" i="40"/>
  <c r="I270" i="40"/>
  <c r="A270" i="40"/>
  <c r="M269" i="40"/>
  <c r="L269" i="40"/>
  <c r="J269" i="40"/>
  <c r="I269" i="40"/>
  <c r="A269" i="40"/>
  <c r="M268" i="40"/>
  <c r="L268" i="40"/>
  <c r="J268" i="40"/>
  <c r="I268" i="40"/>
  <c r="A268" i="40"/>
  <c r="M267" i="40"/>
  <c r="L267" i="40"/>
  <c r="J267" i="40"/>
  <c r="I267" i="40"/>
  <c r="A267" i="40"/>
  <c r="M266" i="40"/>
  <c r="L266" i="40"/>
  <c r="J266" i="40"/>
  <c r="I266" i="40"/>
  <c r="A266" i="40"/>
  <c r="M265" i="40"/>
  <c r="L265" i="40"/>
  <c r="J265" i="40"/>
  <c r="I265" i="40"/>
  <c r="A265" i="40"/>
  <c r="M264" i="40"/>
  <c r="L264" i="40"/>
  <c r="J264" i="40"/>
  <c r="I264" i="40"/>
  <c r="A264" i="40"/>
  <c r="M263" i="40"/>
  <c r="L263" i="40"/>
  <c r="J263" i="40"/>
  <c r="I263" i="40"/>
  <c r="A263" i="40"/>
  <c r="M262" i="40"/>
  <c r="L262" i="40"/>
  <c r="J262" i="40"/>
  <c r="I262" i="40"/>
  <c r="A262" i="40"/>
  <c r="M261" i="40"/>
  <c r="L261" i="40"/>
  <c r="J261" i="40"/>
  <c r="I261" i="40"/>
  <c r="A261" i="40"/>
  <c r="M260" i="40"/>
  <c r="L260" i="40"/>
  <c r="J260" i="40"/>
  <c r="I260" i="40"/>
  <c r="A260" i="40"/>
  <c r="M259" i="40"/>
  <c r="L259" i="40"/>
  <c r="J259" i="40"/>
  <c r="I259" i="40"/>
  <c r="A259" i="40"/>
  <c r="M258" i="40"/>
  <c r="L258" i="40"/>
  <c r="J258" i="40"/>
  <c r="I258" i="40"/>
  <c r="A258" i="40"/>
  <c r="M257" i="40"/>
  <c r="L257" i="40"/>
  <c r="J257" i="40"/>
  <c r="I257" i="40"/>
  <c r="A257" i="40"/>
  <c r="M256" i="40"/>
  <c r="L256" i="40"/>
  <c r="J256" i="40"/>
  <c r="I256" i="40"/>
  <c r="A256" i="40"/>
  <c r="M255" i="40"/>
  <c r="L255" i="40"/>
  <c r="J255" i="40"/>
  <c r="I255" i="40"/>
  <c r="A255" i="40"/>
  <c r="M254" i="40"/>
  <c r="L254" i="40"/>
  <c r="J254" i="40"/>
  <c r="I254" i="40"/>
  <c r="A254" i="40"/>
  <c r="M253" i="40"/>
  <c r="L253" i="40"/>
  <c r="J253" i="40"/>
  <c r="I253" i="40"/>
  <c r="A253" i="40"/>
  <c r="M252" i="40"/>
  <c r="L252" i="40"/>
  <c r="J252" i="40"/>
  <c r="I252" i="40"/>
  <c r="A252" i="40"/>
  <c r="M251" i="40"/>
  <c r="L251" i="40"/>
  <c r="J251" i="40"/>
  <c r="I251" i="40"/>
  <c r="A251" i="40"/>
  <c r="M250" i="40"/>
  <c r="L250" i="40"/>
  <c r="J250" i="40"/>
  <c r="I250" i="40"/>
  <c r="A250" i="40"/>
  <c r="M249" i="40"/>
  <c r="L249" i="40"/>
  <c r="J249" i="40"/>
  <c r="I249" i="40"/>
  <c r="A249" i="40"/>
  <c r="M248" i="40"/>
  <c r="L248" i="40"/>
  <c r="J248" i="40"/>
  <c r="I248" i="40"/>
  <c r="A248" i="40"/>
  <c r="M247" i="40"/>
  <c r="L247" i="40"/>
  <c r="J247" i="40"/>
  <c r="I247" i="40"/>
  <c r="A247" i="40"/>
  <c r="M246" i="40"/>
  <c r="L246" i="40"/>
  <c r="J246" i="40"/>
  <c r="I246" i="40"/>
  <c r="A246" i="40"/>
  <c r="M245" i="40"/>
  <c r="L245" i="40"/>
  <c r="J245" i="40"/>
  <c r="I245" i="40"/>
  <c r="A245" i="40"/>
  <c r="M244" i="40"/>
  <c r="L244" i="40"/>
  <c r="J244" i="40"/>
  <c r="I244" i="40"/>
  <c r="A244" i="40"/>
  <c r="M243" i="40"/>
  <c r="L243" i="40"/>
  <c r="J243" i="40"/>
  <c r="I243" i="40"/>
  <c r="A243" i="40"/>
  <c r="M242" i="40"/>
  <c r="L242" i="40"/>
  <c r="J242" i="40"/>
  <c r="I242" i="40"/>
  <c r="A242" i="40"/>
  <c r="M241" i="40"/>
  <c r="L241" i="40"/>
  <c r="J241" i="40"/>
  <c r="I241" i="40"/>
  <c r="A241" i="40"/>
  <c r="M240" i="40"/>
  <c r="L240" i="40"/>
  <c r="J240" i="40"/>
  <c r="I240" i="40"/>
  <c r="A240" i="40"/>
  <c r="M239" i="40"/>
  <c r="L239" i="40"/>
  <c r="J239" i="40"/>
  <c r="I239" i="40"/>
  <c r="A239" i="40"/>
  <c r="M238" i="40"/>
  <c r="L238" i="40"/>
  <c r="J238" i="40"/>
  <c r="I238" i="40"/>
  <c r="A238" i="40"/>
  <c r="M237" i="40"/>
  <c r="L237" i="40"/>
  <c r="J237" i="40"/>
  <c r="I237" i="40"/>
  <c r="A237" i="40"/>
  <c r="M236" i="40"/>
  <c r="L236" i="40"/>
  <c r="J236" i="40"/>
  <c r="I236" i="40"/>
  <c r="A236" i="40"/>
  <c r="M235" i="40"/>
  <c r="L235" i="40"/>
  <c r="J235" i="40"/>
  <c r="I235" i="40"/>
  <c r="A235" i="40"/>
  <c r="M234" i="40"/>
  <c r="L234" i="40"/>
  <c r="J234" i="40"/>
  <c r="I234" i="40"/>
  <c r="A234" i="40"/>
  <c r="M233" i="40"/>
  <c r="L233" i="40"/>
  <c r="J233" i="40"/>
  <c r="I233" i="40"/>
  <c r="A233" i="40"/>
  <c r="M232" i="40"/>
  <c r="L232" i="40"/>
  <c r="J232" i="40"/>
  <c r="I232" i="40"/>
  <c r="A232" i="40"/>
  <c r="M231" i="40"/>
  <c r="L231" i="40"/>
  <c r="J231" i="40"/>
  <c r="I231" i="40"/>
  <c r="A231" i="40"/>
  <c r="M230" i="40"/>
  <c r="L230" i="40"/>
  <c r="J230" i="40"/>
  <c r="I230" i="40"/>
  <c r="A230" i="40"/>
  <c r="M229" i="40"/>
  <c r="L229" i="40"/>
  <c r="J229" i="40"/>
  <c r="I229" i="40"/>
  <c r="A229" i="40"/>
  <c r="M228" i="40"/>
  <c r="L228" i="40"/>
  <c r="J228" i="40"/>
  <c r="I228" i="40"/>
  <c r="A228" i="40"/>
  <c r="M227" i="40"/>
  <c r="L227" i="40"/>
  <c r="J227" i="40"/>
  <c r="I227" i="40"/>
  <c r="A227" i="40"/>
  <c r="M226" i="40"/>
  <c r="L226" i="40"/>
  <c r="J226" i="40"/>
  <c r="I226" i="40"/>
  <c r="A226" i="40"/>
  <c r="M225" i="40"/>
  <c r="L225" i="40"/>
  <c r="J225" i="40"/>
  <c r="I225" i="40"/>
  <c r="A225" i="40"/>
  <c r="M224" i="40"/>
  <c r="L224" i="40"/>
  <c r="J224" i="40"/>
  <c r="I224" i="40"/>
  <c r="A224" i="40"/>
  <c r="M223" i="40"/>
  <c r="L223" i="40"/>
  <c r="J223" i="40"/>
  <c r="I223" i="40"/>
  <c r="A223" i="40"/>
  <c r="M222" i="40"/>
  <c r="L222" i="40"/>
  <c r="J222" i="40"/>
  <c r="I222" i="40"/>
  <c r="A222" i="40"/>
  <c r="M221" i="40"/>
  <c r="L221" i="40"/>
  <c r="J221" i="40"/>
  <c r="I221" i="40"/>
  <c r="A221" i="40"/>
  <c r="M220" i="40"/>
  <c r="L220" i="40"/>
  <c r="J220" i="40"/>
  <c r="I220" i="40"/>
  <c r="A220" i="40"/>
  <c r="M219" i="40"/>
  <c r="L219" i="40"/>
  <c r="J219" i="40"/>
  <c r="I219" i="40"/>
  <c r="A219" i="40"/>
  <c r="M218" i="40"/>
  <c r="L218" i="40"/>
  <c r="J218" i="40"/>
  <c r="I218" i="40"/>
  <c r="A218" i="40"/>
  <c r="M217" i="40"/>
  <c r="L217" i="40"/>
  <c r="J217" i="40"/>
  <c r="I217" i="40"/>
  <c r="A217" i="40"/>
  <c r="M216" i="40"/>
  <c r="L216" i="40"/>
  <c r="J216" i="40"/>
  <c r="I216" i="40"/>
  <c r="A216" i="40"/>
  <c r="M215" i="40"/>
  <c r="L215" i="40"/>
  <c r="J215" i="40"/>
  <c r="I215" i="40"/>
  <c r="A215" i="40"/>
  <c r="M214" i="40"/>
  <c r="L214" i="40"/>
  <c r="J214" i="40"/>
  <c r="I214" i="40"/>
  <c r="A214" i="40"/>
  <c r="M213" i="40"/>
  <c r="L213" i="40"/>
  <c r="J213" i="40"/>
  <c r="I213" i="40"/>
  <c r="A213" i="40"/>
  <c r="M212" i="40"/>
  <c r="L212" i="40"/>
  <c r="J212" i="40"/>
  <c r="I212" i="40"/>
  <c r="A212" i="40"/>
  <c r="M211" i="40"/>
  <c r="L211" i="40"/>
  <c r="J211" i="40"/>
  <c r="I211" i="40"/>
  <c r="A211" i="40"/>
  <c r="M210" i="40"/>
  <c r="L210" i="40"/>
  <c r="J210" i="40"/>
  <c r="I210" i="40"/>
  <c r="A210" i="40"/>
  <c r="M209" i="40"/>
  <c r="L209" i="40"/>
  <c r="J209" i="40"/>
  <c r="I209" i="40"/>
  <c r="A209" i="40"/>
  <c r="M208" i="40"/>
  <c r="L208" i="40"/>
  <c r="J208" i="40"/>
  <c r="I208" i="40"/>
  <c r="A208" i="40"/>
  <c r="M207" i="40"/>
  <c r="L207" i="40"/>
  <c r="J207" i="40"/>
  <c r="I207" i="40"/>
  <c r="A207" i="40"/>
  <c r="M206" i="40"/>
  <c r="L206" i="40"/>
  <c r="J206" i="40"/>
  <c r="I206" i="40"/>
  <c r="A206" i="40"/>
  <c r="M205" i="40"/>
  <c r="L205" i="40"/>
  <c r="J205" i="40"/>
  <c r="I205" i="40"/>
  <c r="A205" i="40"/>
  <c r="M204" i="40"/>
  <c r="L204" i="40"/>
  <c r="J204" i="40"/>
  <c r="I204" i="40"/>
  <c r="A204" i="40"/>
  <c r="M203" i="40"/>
  <c r="L203" i="40"/>
  <c r="J203" i="40"/>
  <c r="I203" i="40"/>
  <c r="A203" i="40"/>
  <c r="M202" i="40"/>
  <c r="L202" i="40"/>
  <c r="J202" i="40"/>
  <c r="I202" i="40"/>
  <c r="A202" i="40"/>
  <c r="M201" i="40"/>
  <c r="L201" i="40"/>
  <c r="J201" i="40"/>
  <c r="I201" i="40"/>
  <c r="A201" i="40"/>
  <c r="M200" i="40"/>
  <c r="L200" i="40"/>
  <c r="J200" i="40"/>
  <c r="I200" i="40"/>
  <c r="A200" i="40"/>
  <c r="M199" i="40"/>
  <c r="L199" i="40"/>
  <c r="J199" i="40"/>
  <c r="I199" i="40"/>
  <c r="A199" i="40"/>
  <c r="M198" i="40"/>
  <c r="L198" i="40"/>
  <c r="J198" i="40"/>
  <c r="I198" i="40"/>
  <c r="A198" i="40"/>
  <c r="M197" i="40"/>
  <c r="L197" i="40"/>
  <c r="J197" i="40"/>
  <c r="I197" i="40"/>
  <c r="A197" i="40"/>
  <c r="M196" i="40"/>
  <c r="L196" i="40"/>
  <c r="J196" i="40"/>
  <c r="I196" i="40"/>
  <c r="A196" i="40"/>
  <c r="M195" i="40"/>
  <c r="L195" i="40"/>
  <c r="J195" i="40"/>
  <c r="I195" i="40"/>
  <c r="A195" i="40"/>
  <c r="M194" i="40"/>
  <c r="L194" i="40"/>
  <c r="J194" i="40"/>
  <c r="I194" i="40"/>
  <c r="A194" i="40"/>
  <c r="M193" i="40"/>
  <c r="L193" i="40"/>
  <c r="J193" i="40"/>
  <c r="I193" i="40"/>
  <c r="A193" i="40"/>
  <c r="M192" i="40"/>
  <c r="L192" i="40"/>
  <c r="J192" i="40"/>
  <c r="I192" i="40"/>
  <c r="A192" i="40"/>
  <c r="M191" i="40"/>
  <c r="L191" i="40"/>
  <c r="J191" i="40"/>
  <c r="I191" i="40"/>
  <c r="A191" i="40"/>
  <c r="M190" i="40"/>
  <c r="L190" i="40"/>
  <c r="J190" i="40"/>
  <c r="I190" i="40"/>
  <c r="A190" i="40"/>
  <c r="M189" i="40"/>
  <c r="L189" i="40"/>
  <c r="J189" i="40"/>
  <c r="I189" i="40"/>
  <c r="A189" i="40"/>
  <c r="M188" i="40"/>
  <c r="L188" i="40"/>
  <c r="J188" i="40"/>
  <c r="I188" i="40"/>
  <c r="A188" i="40"/>
  <c r="M187" i="40"/>
  <c r="L187" i="40"/>
  <c r="J187" i="40"/>
  <c r="I187" i="40"/>
  <c r="A187" i="40"/>
  <c r="M186" i="40"/>
  <c r="L186" i="40"/>
  <c r="J186" i="40"/>
  <c r="I186" i="40"/>
  <c r="A186" i="40"/>
  <c r="M185" i="40"/>
  <c r="L185" i="40"/>
  <c r="J185" i="40"/>
  <c r="I185" i="40"/>
  <c r="A185" i="40"/>
  <c r="M184" i="40"/>
  <c r="L184" i="40"/>
  <c r="J184" i="40"/>
  <c r="I184" i="40"/>
  <c r="A184" i="40"/>
  <c r="M183" i="40"/>
  <c r="L183" i="40"/>
  <c r="J183" i="40"/>
  <c r="I183" i="40"/>
  <c r="A183" i="40"/>
  <c r="M182" i="40"/>
  <c r="L182" i="40"/>
  <c r="J182" i="40"/>
  <c r="I182" i="40"/>
  <c r="A182" i="40"/>
  <c r="M181" i="40"/>
  <c r="L181" i="40"/>
  <c r="J181" i="40"/>
  <c r="I181" i="40"/>
  <c r="A181" i="40"/>
  <c r="M180" i="40"/>
  <c r="L180" i="40"/>
  <c r="J180" i="40"/>
  <c r="I180" i="40"/>
  <c r="A180" i="40"/>
  <c r="M179" i="40"/>
  <c r="L179" i="40"/>
  <c r="J179" i="40"/>
  <c r="I179" i="40"/>
  <c r="A179" i="40"/>
  <c r="M178" i="40"/>
  <c r="L178" i="40"/>
  <c r="J178" i="40"/>
  <c r="I178" i="40"/>
  <c r="A178" i="40"/>
  <c r="M177" i="40"/>
  <c r="L177" i="40"/>
  <c r="J177" i="40"/>
  <c r="I177" i="40"/>
  <c r="A177" i="40"/>
  <c r="M176" i="40"/>
  <c r="L176" i="40"/>
  <c r="J176" i="40"/>
  <c r="I176" i="40"/>
  <c r="A176" i="40"/>
  <c r="M175" i="40"/>
  <c r="L175" i="40"/>
  <c r="J175" i="40"/>
  <c r="I175" i="40"/>
  <c r="A175" i="40"/>
  <c r="M174" i="40"/>
  <c r="L174" i="40"/>
  <c r="J174" i="40"/>
  <c r="I174" i="40"/>
  <c r="A174" i="40"/>
  <c r="M173" i="40"/>
  <c r="L173" i="40"/>
  <c r="J173" i="40"/>
  <c r="I173" i="40"/>
  <c r="A173" i="40"/>
  <c r="M172" i="40"/>
  <c r="L172" i="40"/>
  <c r="J172" i="40"/>
  <c r="I172" i="40"/>
  <c r="A172" i="40"/>
  <c r="M171" i="40"/>
  <c r="L171" i="40"/>
  <c r="J171" i="40"/>
  <c r="I171" i="40"/>
  <c r="A171" i="40"/>
  <c r="M170" i="40"/>
  <c r="L170" i="40"/>
  <c r="J170" i="40"/>
  <c r="I170" i="40"/>
  <c r="A170" i="40"/>
  <c r="M169" i="40"/>
  <c r="L169" i="40"/>
  <c r="J169" i="40"/>
  <c r="I169" i="40"/>
  <c r="A169" i="40"/>
  <c r="M168" i="40"/>
  <c r="L168" i="40"/>
  <c r="J168" i="40"/>
  <c r="I168" i="40"/>
  <c r="A168" i="40"/>
  <c r="M167" i="40"/>
  <c r="L167" i="40"/>
  <c r="J167" i="40"/>
  <c r="I167" i="40"/>
  <c r="A167" i="40"/>
  <c r="M166" i="40"/>
  <c r="L166" i="40"/>
  <c r="J166" i="40"/>
  <c r="I166" i="40"/>
  <c r="A166" i="40"/>
  <c r="M165" i="40"/>
  <c r="L165" i="40"/>
  <c r="J165" i="40"/>
  <c r="I165" i="40"/>
  <c r="A165" i="40"/>
  <c r="M164" i="40"/>
  <c r="L164" i="40"/>
  <c r="J164" i="40"/>
  <c r="I164" i="40"/>
  <c r="A164" i="40"/>
  <c r="M163" i="40"/>
  <c r="L163" i="40"/>
  <c r="J163" i="40"/>
  <c r="I163" i="40"/>
  <c r="A163" i="40"/>
  <c r="M162" i="40"/>
  <c r="L162" i="40"/>
  <c r="J162" i="40"/>
  <c r="I162" i="40"/>
  <c r="A162" i="40"/>
  <c r="M161" i="40"/>
  <c r="L161" i="40"/>
  <c r="J161" i="40"/>
  <c r="I161" i="40"/>
  <c r="A161" i="40"/>
  <c r="M160" i="40"/>
  <c r="L160" i="40"/>
  <c r="J160" i="40"/>
  <c r="I160" i="40"/>
  <c r="A160" i="40"/>
  <c r="M159" i="40"/>
  <c r="L159" i="40"/>
  <c r="J159" i="40"/>
  <c r="I159" i="40"/>
  <c r="A159" i="40"/>
  <c r="M158" i="40"/>
  <c r="L158" i="40"/>
  <c r="J158" i="40"/>
  <c r="I158" i="40"/>
  <c r="A158" i="40"/>
  <c r="M157" i="40"/>
  <c r="L157" i="40"/>
  <c r="J157" i="40"/>
  <c r="I157" i="40"/>
  <c r="A157" i="40"/>
  <c r="M156" i="40"/>
  <c r="L156" i="40"/>
  <c r="J156" i="40"/>
  <c r="I156" i="40"/>
  <c r="A156" i="40"/>
  <c r="M155" i="40"/>
  <c r="L155" i="40"/>
  <c r="J155" i="40"/>
  <c r="I155" i="40"/>
  <c r="A155" i="40"/>
  <c r="M154" i="40"/>
  <c r="L154" i="40"/>
  <c r="J154" i="40"/>
  <c r="I154" i="40"/>
  <c r="A154" i="40"/>
  <c r="M153" i="40"/>
  <c r="L153" i="40"/>
  <c r="J153" i="40"/>
  <c r="I153" i="40"/>
  <c r="A153" i="40"/>
  <c r="M152" i="40"/>
  <c r="L152" i="40"/>
  <c r="J152" i="40"/>
  <c r="I152" i="40"/>
  <c r="A152" i="40"/>
  <c r="M151" i="40"/>
  <c r="L151" i="40"/>
  <c r="J151" i="40"/>
  <c r="I151" i="40"/>
  <c r="A151" i="40"/>
  <c r="M150" i="40"/>
  <c r="L150" i="40"/>
  <c r="J150" i="40"/>
  <c r="I150" i="40"/>
  <c r="A150" i="40"/>
  <c r="M149" i="40"/>
  <c r="L149" i="40"/>
  <c r="J149" i="40"/>
  <c r="I149" i="40"/>
  <c r="A149" i="40"/>
  <c r="M148" i="40"/>
  <c r="L148" i="40"/>
  <c r="J148" i="40"/>
  <c r="I148" i="40"/>
  <c r="A148" i="40"/>
  <c r="M147" i="40"/>
  <c r="L147" i="40"/>
  <c r="J147" i="40"/>
  <c r="I147" i="40"/>
  <c r="A147" i="40"/>
  <c r="M146" i="40"/>
  <c r="L146" i="40"/>
  <c r="J146" i="40"/>
  <c r="I146" i="40"/>
  <c r="A146" i="40"/>
  <c r="M145" i="40"/>
  <c r="L145" i="40"/>
  <c r="J145" i="40"/>
  <c r="I145" i="40"/>
  <c r="A145" i="40"/>
  <c r="M144" i="40"/>
  <c r="L144" i="40"/>
  <c r="J144" i="40"/>
  <c r="I144" i="40"/>
  <c r="A144" i="40"/>
  <c r="M143" i="40"/>
  <c r="L143" i="40"/>
  <c r="J143" i="40"/>
  <c r="I143" i="40"/>
  <c r="A143" i="40"/>
  <c r="M142" i="40"/>
  <c r="L142" i="40"/>
  <c r="J142" i="40"/>
  <c r="I142" i="40"/>
  <c r="A142" i="40"/>
  <c r="M141" i="40"/>
  <c r="L141" i="40"/>
  <c r="J141" i="40"/>
  <c r="I141" i="40"/>
  <c r="A141" i="40"/>
  <c r="M140" i="40"/>
  <c r="L140" i="40"/>
  <c r="J140" i="40"/>
  <c r="I140" i="40"/>
  <c r="A140" i="40"/>
  <c r="M139" i="40"/>
  <c r="L139" i="40"/>
  <c r="J139" i="40"/>
  <c r="I139" i="40"/>
  <c r="A139" i="40"/>
  <c r="M138" i="40"/>
  <c r="L138" i="40"/>
  <c r="J138" i="40"/>
  <c r="I138" i="40"/>
  <c r="A138" i="40"/>
  <c r="M137" i="40"/>
  <c r="L137" i="40"/>
  <c r="J137" i="40"/>
  <c r="I137" i="40"/>
  <c r="A137" i="40"/>
  <c r="M136" i="40"/>
  <c r="L136" i="40"/>
  <c r="J136" i="40"/>
  <c r="I136" i="40"/>
  <c r="A136" i="40"/>
  <c r="M135" i="40"/>
  <c r="L135" i="40"/>
  <c r="J135" i="40"/>
  <c r="I135" i="40"/>
  <c r="A135" i="40"/>
  <c r="M134" i="40"/>
  <c r="L134" i="40"/>
  <c r="J134" i="40"/>
  <c r="I134" i="40"/>
  <c r="A134" i="40"/>
  <c r="M133" i="40"/>
  <c r="L133" i="40"/>
  <c r="J133" i="40"/>
  <c r="I133" i="40"/>
  <c r="A133" i="40"/>
  <c r="M132" i="40"/>
  <c r="L132" i="40"/>
  <c r="J132" i="40"/>
  <c r="I132" i="40"/>
  <c r="A132" i="40"/>
  <c r="M131" i="40"/>
  <c r="L131" i="40"/>
  <c r="J131" i="40"/>
  <c r="I131" i="40"/>
  <c r="A131" i="40"/>
  <c r="M130" i="40"/>
  <c r="L130" i="40"/>
  <c r="J130" i="40"/>
  <c r="I130" i="40"/>
  <c r="A130" i="40"/>
  <c r="M129" i="40"/>
  <c r="L129" i="40"/>
  <c r="J129" i="40"/>
  <c r="I129" i="40"/>
  <c r="A129" i="40"/>
  <c r="M128" i="40"/>
  <c r="L128" i="40"/>
  <c r="J128" i="40"/>
  <c r="I128" i="40"/>
  <c r="A128" i="40"/>
  <c r="M127" i="40"/>
  <c r="L127" i="40"/>
  <c r="J127" i="40"/>
  <c r="I127" i="40"/>
  <c r="A127" i="40"/>
  <c r="M126" i="40"/>
  <c r="L126" i="40"/>
  <c r="J126" i="40"/>
  <c r="I126" i="40"/>
  <c r="A126" i="40"/>
  <c r="M125" i="40"/>
  <c r="L125" i="40"/>
  <c r="J125" i="40"/>
  <c r="I125" i="40"/>
  <c r="A125" i="40"/>
  <c r="M124" i="40"/>
  <c r="L124" i="40"/>
  <c r="J124" i="40"/>
  <c r="I124" i="40"/>
  <c r="A124" i="40"/>
  <c r="M123" i="40"/>
  <c r="L123" i="40"/>
  <c r="J123" i="40"/>
  <c r="I123" i="40"/>
  <c r="A123" i="40"/>
  <c r="M122" i="40"/>
  <c r="L122" i="40"/>
  <c r="J122" i="40"/>
  <c r="I122" i="40"/>
  <c r="A122" i="40"/>
  <c r="M121" i="40"/>
  <c r="L121" i="40"/>
  <c r="J121" i="40"/>
  <c r="I121" i="40"/>
  <c r="A121" i="40"/>
  <c r="M120" i="40"/>
  <c r="L120" i="40"/>
  <c r="J120" i="40"/>
  <c r="I120" i="40"/>
  <c r="A120" i="40"/>
  <c r="M119" i="40"/>
  <c r="L119" i="40"/>
  <c r="J119" i="40"/>
  <c r="I119" i="40"/>
  <c r="A119" i="40"/>
  <c r="M118" i="40"/>
  <c r="L118" i="40"/>
  <c r="J118" i="40"/>
  <c r="I118" i="40"/>
  <c r="A118" i="40"/>
  <c r="M117" i="40"/>
  <c r="L117" i="40"/>
  <c r="J117" i="40"/>
  <c r="I117" i="40"/>
  <c r="A117" i="40"/>
  <c r="M116" i="40"/>
  <c r="L116" i="40"/>
  <c r="J116" i="40"/>
  <c r="I116" i="40"/>
  <c r="A116" i="40"/>
  <c r="M115" i="40"/>
  <c r="L115" i="40"/>
  <c r="J115" i="40"/>
  <c r="I115" i="40"/>
  <c r="A115" i="40"/>
  <c r="M114" i="40"/>
  <c r="L114" i="40"/>
  <c r="J114" i="40"/>
  <c r="I114" i="40"/>
  <c r="A114" i="40"/>
  <c r="M113" i="40"/>
  <c r="L113" i="40"/>
  <c r="J113" i="40"/>
  <c r="I113" i="40"/>
  <c r="A113" i="40"/>
  <c r="M112" i="40"/>
  <c r="L112" i="40"/>
  <c r="J112" i="40"/>
  <c r="I112" i="40"/>
  <c r="A112" i="40"/>
  <c r="M111" i="40"/>
  <c r="L111" i="40"/>
  <c r="J111" i="40"/>
  <c r="I111" i="40"/>
  <c r="A111" i="40"/>
  <c r="M110" i="40"/>
  <c r="L110" i="40"/>
  <c r="J110" i="40"/>
  <c r="I110" i="40"/>
  <c r="A110" i="40"/>
  <c r="M109" i="40"/>
  <c r="L109" i="40"/>
  <c r="J109" i="40"/>
  <c r="I109" i="40"/>
  <c r="A109" i="40"/>
  <c r="M108" i="40"/>
  <c r="L108" i="40"/>
  <c r="J108" i="40"/>
  <c r="I108" i="40"/>
  <c r="A108" i="40"/>
  <c r="M107" i="40"/>
  <c r="L107" i="40"/>
  <c r="J107" i="40"/>
  <c r="I107" i="40"/>
  <c r="A107" i="40"/>
  <c r="M106" i="40"/>
  <c r="L106" i="40"/>
  <c r="J106" i="40"/>
  <c r="I106" i="40"/>
  <c r="A106" i="40"/>
  <c r="M105" i="40"/>
  <c r="L105" i="40"/>
  <c r="J105" i="40"/>
  <c r="I105" i="40"/>
  <c r="A105" i="40"/>
  <c r="M104" i="40"/>
  <c r="L104" i="40"/>
  <c r="J104" i="40"/>
  <c r="I104" i="40"/>
  <c r="A104" i="40"/>
  <c r="M103" i="40"/>
  <c r="L103" i="40"/>
  <c r="J103" i="40"/>
  <c r="I103" i="40"/>
  <c r="A103" i="40"/>
  <c r="M102" i="40"/>
  <c r="L102" i="40"/>
  <c r="J102" i="40"/>
  <c r="I102" i="40"/>
  <c r="A102" i="40"/>
  <c r="M101" i="40"/>
  <c r="L101" i="40"/>
  <c r="J101" i="40"/>
  <c r="I101" i="40"/>
  <c r="A101" i="40"/>
  <c r="M100" i="40"/>
  <c r="L100" i="40"/>
  <c r="J100" i="40"/>
  <c r="I100" i="40"/>
  <c r="A100" i="40"/>
  <c r="M99" i="40"/>
  <c r="L99" i="40"/>
  <c r="J99" i="40"/>
  <c r="I99" i="40"/>
  <c r="A99" i="40"/>
  <c r="M98" i="40"/>
  <c r="L98" i="40"/>
  <c r="J98" i="40"/>
  <c r="I98" i="40"/>
  <c r="A98" i="40"/>
  <c r="M97" i="40"/>
  <c r="L97" i="40"/>
  <c r="J97" i="40"/>
  <c r="I97" i="40"/>
  <c r="A97" i="40"/>
  <c r="M96" i="40"/>
  <c r="L96" i="40"/>
  <c r="J96" i="40"/>
  <c r="I96" i="40"/>
  <c r="A96" i="40"/>
  <c r="M95" i="40"/>
  <c r="L95" i="40"/>
  <c r="J95" i="40"/>
  <c r="I95" i="40"/>
  <c r="A95" i="40"/>
  <c r="M94" i="40"/>
  <c r="L94" i="40"/>
  <c r="J94" i="40"/>
  <c r="I94" i="40"/>
  <c r="A94" i="40"/>
  <c r="M93" i="40"/>
  <c r="L93" i="40"/>
  <c r="J93" i="40"/>
  <c r="I93" i="40"/>
  <c r="A93" i="40"/>
  <c r="M92" i="40"/>
  <c r="L92" i="40"/>
  <c r="J92" i="40"/>
  <c r="I92" i="40"/>
  <c r="A92" i="40"/>
  <c r="M91" i="40"/>
  <c r="L91" i="40"/>
  <c r="J91" i="40"/>
  <c r="I91" i="40"/>
  <c r="A91" i="40"/>
  <c r="M90" i="40"/>
  <c r="L90" i="40"/>
  <c r="J90" i="40"/>
  <c r="I90" i="40"/>
  <c r="A90" i="40"/>
  <c r="M89" i="40"/>
  <c r="L89" i="40"/>
  <c r="J89" i="40"/>
  <c r="I89" i="40"/>
  <c r="A89" i="40"/>
  <c r="M88" i="40"/>
  <c r="L88" i="40"/>
  <c r="J88" i="40"/>
  <c r="I88" i="40"/>
  <c r="A88" i="40"/>
  <c r="M87" i="40"/>
  <c r="L87" i="40"/>
  <c r="J87" i="40"/>
  <c r="I87" i="40"/>
  <c r="A87" i="40"/>
  <c r="M86" i="40"/>
  <c r="L86" i="40"/>
  <c r="J86" i="40"/>
  <c r="I86" i="40"/>
  <c r="A86" i="40"/>
  <c r="M85" i="40"/>
  <c r="L85" i="40"/>
  <c r="J85" i="40"/>
  <c r="I85" i="40"/>
  <c r="A85" i="40"/>
  <c r="M84" i="40"/>
  <c r="L84" i="40"/>
  <c r="J84" i="40"/>
  <c r="I84" i="40"/>
  <c r="A84" i="40"/>
  <c r="M83" i="40"/>
  <c r="L83" i="40"/>
  <c r="J83" i="40"/>
  <c r="I83" i="40"/>
  <c r="A83" i="40"/>
  <c r="M82" i="40"/>
  <c r="L82" i="40"/>
  <c r="J82" i="40"/>
  <c r="I82" i="40"/>
  <c r="A82" i="40"/>
  <c r="M81" i="40"/>
  <c r="L81" i="40"/>
  <c r="J81" i="40"/>
  <c r="I81" i="40"/>
  <c r="A81" i="40"/>
  <c r="M80" i="40"/>
  <c r="L80" i="40"/>
  <c r="J80" i="40"/>
  <c r="I80" i="40"/>
  <c r="A80" i="40"/>
  <c r="M79" i="40"/>
  <c r="L79" i="40"/>
  <c r="J79" i="40"/>
  <c r="I79" i="40"/>
  <c r="A79" i="40"/>
  <c r="M78" i="40"/>
  <c r="L78" i="40"/>
  <c r="J78" i="40"/>
  <c r="I78" i="40"/>
  <c r="A78" i="40"/>
  <c r="M77" i="40"/>
  <c r="L77" i="40"/>
  <c r="J77" i="40"/>
  <c r="I77" i="40"/>
  <c r="A77" i="40"/>
  <c r="M76" i="40"/>
  <c r="L76" i="40"/>
  <c r="J76" i="40"/>
  <c r="I76" i="40"/>
  <c r="A76" i="40"/>
  <c r="M75" i="40"/>
  <c r="L75" i="40"/>
  <c r="J75" i="40"/>
  <c r="I75" i="40"/>
  <c r="A75" i="40"/>
  <c r="M74" i="40"/>
  <c r="L74" i="40"/>
  <c r="J74" i="40"/>
  <c r="I74" i="40"/>
  <c r="A74" i="40"/>
  <c r="M73" i="40"/>
  <c r="L73" i="40"/>
  <c r="J73" i="40"/>
  <c r="I73" i="40"/>
  <c r="A73" i="40"/>
  <c r="M72" i="40"/>
  <c r="L72" i="40"/>
  <c r="J72" i="40"/>
  <c r="I72" i="40"/>
  <c r="A72" i="40"/>
  <c r="M71" i="40"/>
  <c r="L71" i="40"/>
  <c r="J71" i="40"/>
  <c r="I71" i="40"/>
  <c r="A71" i="40"/>
  <c r="M70" i="40"/>
  <c r="L70" i="40"/>
  <c r="J70" i="40"/>
  <c r="I70" i="40"/>
  <c r="A70" i="40"/>
  <c r="M69" i="40"/>
  <c r="L69" i="40"/>
  <c r="J69" i="40"/>
  <c r="I69" i="40"/>
  <c r="A69" i="40"/>
  <c r="M68" i="40"/>
  <c r="L68" i="40"/>
  <c r="J68" i="40"/>
  <c r="I68" i="40"/>
  <c r="A68" i="40"/>
  <c r="M67" i="40"/>
  <c r="L67" i="40"/>
  <c r="J67" i="40"/>
  <c r="I67" i="40"/>
  <c r="A67" i="40"/>
  <c r="M66" i="40"/>
  <c r="L66" i="40"/>
  <c r="J66" i="40"/>
  <c r="I66" i="40"/>
  <c r="A66" i="40"/>
  <c r="M65" i="40"/>
  <c r="L65" i="40"/>
  <c r="J65" i="40"/>
  <c r="I65" i="40"/>
  <c r="A65" i="40"/>
  <c r="M64" i="40"/>
  <c r="L64" i="40"/>
  <c r="J64" i="40"/>
  <c r="I64" i="40"/>
  <c r="A64" i="40"/>
  <c r="M63" i="40"/>
  <c r="L63" i="40"/>
  <c r="J63" i="40"/>
  <c r="I63" i="40"/>
  <c r="A63" i="40"/>
  <c r="M62" i="40"/>
  <c r="L62" i="40"/>
  <c r="J62" i="40"/>
  <c r="I62" i="40"/>
  <c r="A62" i="40"/>
  <c r="M61" i="40"/>
  <c r="L61" i="40"/>
  <c r="J61" i="40"/>
  <c r="I61" i="40"/>
  <c r="A61" i="40"/>
  <c r="M60" i="40"/>
  <c r="L60" i="40"/>
  <c r="J60" i="40"/>
  <c r="I60" i="40"/>
  <c r="A60" i="40"/>
  <c r="M59" i="40"/>
  <c r="L59" i="40"/>
  <c r="J59" i="40"/>
  <c r="I59" i="40"/>
  <c r="E22" i="41" s="1"/>
  <c r="F22" i="41" s="1"/>
  <c r="A59" i="40"/>
  <c r="M58" i="40"/>
  <c r="L58" i="40"/>
  <c r="J58" i="40"/>
  <c r="I58" i="40"/>
  <c r="A58" i="40"/>
  <c r="M57" i="40"/>
  <c r="L57" i="40"/>
  <c r="J57" i="40"/>
  <c r="I57" i="40"/>
  <c r="A57" i="40"/>
  <c r="M56" i="40"/>
  <c r="L56" i="40"/>
  <c r="J56" i="40"/>
  <c r="I56" i="40"/>
  <c r="A56" i="40"/>
  <c r="M55" i="40"/>
  <c r="L55" i="40"/>
  <c r="J55" i="40"/>
  <c r="I55" i="40"/>
  <c r="A55" i="40"/>
  <c r="M54" i="40"/>
  <c r="L54" i="40"/>
  <c r="J54" i="40"/>
  <c r="I54" i="40"/>
  <c r="A54" i="40"/>
  <c r="M53" i="40"/>
  <c r="L53" i="40"/>
  <c r="J53" i="40"/>
  <c r="I53" i="40"/>
  <c r="A53" i="40"/>
  <c r="M52" i="40"/>
  <c r="L52" i="40"/>
  <c r="J52" i="40"/>
  <c r="I52" i="40"/>
  <c r="A52" i="40"/>
  <c r="M51" i="40"/>
  <c r="L51" i="40"/>
  <c r="J51" i="40"/>
  <c r="I51" i="40"/>
  <c r="A51" i="40"/>
  <c r="M50" i="40"/>
  <c r="L50" i="40"/>
  <c r="J50" i="40"/>
  <c r="I50" i="40"/>
  <c r="A50" i="40"/>
  <c r="M49" i="40"/>
  <c r="L49" i="40"/>
  <c r="J49" i="40"/>
  <c r="I49" i="40"/>
  <c r="A49" i="40"/>
  <c r="M48" i="40"/>
  <c r="L48" i="40"/>
  <c r="J48" i="40"/>
  <c r="I48" i="40"/>
  <c r="A48" i="40"/>
  <c r="M47" i="40"/>
  <c r="L47" i="40"/>
  <c r="J47" i="40"/>
  <c r="I47" i="40"/>
  <c r="A47" i="40"/>
  <c r="M46" i="40"/>
  <c r="L46" i="40"/>
  <c r="J46" i="40"/>
  <c r="I46" i="40"/>
  <c r="A46" i="40"/>
  <c r="M45" i="40"/>
  <c r="L45" i="40"/>
  <c r="J45" i="40"/>
  <c r="I45" i="40"/>
  <c r="A45" i="40"/>
  <c r="M44" i="40"/>
  <c r="L44" i="40"/>
  <c r="J44" i="40"/>
  <c r="I44" i="40"/>
  <c r="A44" i="40"/>
  <c r="M43" i="40"/>
  <c r="L43" i="40"/>
  <c r="J43" i="40"/>
  <c r="I43" i="40"/>
  <c r="A43" i="40"/>
  <c r="M42" i="40"/>
  <c r="L42" i="40"/>
  <c r="J42" i="40"/>
  <c r="I42" i="40"/>
  <c r="A42" i="40"/>
  <c r="M41" i="40"/>
  <c r="L41" i="40"/>
  <c r="J41" i="40"/>
  <c r="I41" i="40"/>
  <c r="A41" i="40"/>
  <c r="M40" i="40"/>
  <c r="L40" i="40"/>
  <c r="J40" i="40"/>
  <c r="I40" i="40"/>
  <c r="A40" i="40"/>
  <c r="M39" i="40"/>
  <c r="L39" i="40"/>
  <c r="J39" i="40"/>
  <c r="I39" i="40"/>
  <c r="A39" i="40"/>
  <c r="M38" i="40"/>
  <c r="L38" i="40"/>
  <c r="J38" i="40"/>
  <c r="I38" i="40"/>
  <c r="A38" i="40"/>
  <c r="M37" i="40"/>
  <c r="L37" i="40"/>
  <c r="J37" i="40"/>
  <c r="I37" i="40"/>
  <c r="A37" i="40"/>
  <c r="M36" i="40"/>
  <c r="L36" i="40"/>
  <c r="J36" i="40"/>
  <c r="I36" i="40"/>
  <c r="A36" i="40"/>
  <c r="M35" i="40"/>
  <c r="L35" i="40"/>
  <c r="J35" i="40"/>
  <c r="I35" i="40"/>
  <c r="A35" i="40"/>
  <c r="M34" i="40"/>
  <c r="L34" i="40"/>
  <c r="J34" i="40"/>
  <c r="I34" i="40"/>
  <c r="A34" i="40"/>
  <c r="M33" i="40"/>
  <c r="L33" i="40"/>
  <c r="J33" i="40"/>
  <c r="I33" i="40"/>
  <c r="A33" i="40"/>
  <c r="M32" i="40"/>
  <c r="L32" i="40"/>
  <c r="J32" i="40"/>
  <c r="I32" i="40"/>
  <c r="A32" i="40"/>
  <c r="M31" i="40"/>
  <c r="L31" i="40"/>
  <c r="J31" i="40"/>
  <c r="I31" i="40"/>
  <c r="A31" i="40"/>
  <c r="M30" i="40"/>
  <c r="L30" i="40"/>
  <c r="J30" i="40"/>
  <c r="I30" i="40"/>
  <c r="A30" i="40"/>
  <c r="M29" i="40"/>
  <c r="L29" i="40"/>
  <c r="J29" i="40"/>
  <c r="I29" i="40"/>
  <c r="A29" i="40"/>
  <c r="M28" i="40"/>
  <c r="L28" i="40"/>
  <c r="J28" i="40"/>
  <c r="I28" i="40"/>
  <c r="A28" i="40"/>
  <c r="M27" i="40"/>
  <c r="L27" i="40"/>
  <c r="J27" i="40"/>
  <c r="I27" i="40"/>
  <c r="A27" i="40"/>
  <c r="M26" i="40"/>
  <c r="L26" i="40"/>
  <c r="J26" i="40"/>
  <c r="I26" i="40"/>
  <c r="A26" i="40"/>
  <c r="M25" i="40"/>
  <c r="L25" i="40"/>
  <c r="J25" i="40"/>
  <c r="I25" i="40"/>
  <c r="A25" i="40"/>
  <c r="M24" i="40"/>
  <c r="L24" i="40"/>
  <c r="J24" i="40"/>
  <c r="I24" i="40"/>
  <c r="A24" i="40"/>
  <c r="M23" i="40"/>
  <c r="L23" i="40"/>
  <c r="J23" i="40"/>
  <c r="I23" i="40"/>
  <c r="A23" i="40"/>
  <c r="M22" i="40"/>
  <c r="L22" i="40"/>
  <c r="J22" i="40"/>
  <c r="I22" i="40"/>
  <c r="A22" i="40"/>
  <c r="M21" i="40"/>
  <c r="L21" i="40"/>
  <c r="J21" i="40"/>
  <c r="I21" i="40"/>
  <c r="A21" i="40"/>
  <c r="M20" i="40"/>
  <c r="L20" i="40"/>
  <c r="J20" i="40"/>
  <c r="I20" i="40"/>
  <c r="A20" i="40"/>
  <c r="M19" i="40"/>
  <c r="L19" i="40"/>
  <c r="J19" i="40"/>
  <c r="I19" i="40"/>
  <c r="A19" i="40"/>
  <c r="M18" i="40"/>
  <c r="L18" i="40"/>
  <c r="J18" i="40"/>
  <c r="I18" i="40"/>
  <c r="A18" i="40"/>
  <c r="M17" i="40"/>
  <c r="L17" i="40"/>
  <c r="J17" i="40"/>
  <c r="I17" i="40"/>
  <c r="A17" i="40"/>
  <c r="M16" i="40"/>
  <c r="L16" i="40"/>
  <c r="J16" i="40"/>
  <c r="I16" i="40"/>
  <c r="A16" i="40"/>
  <c r="M15" i="40"/>
  <c r="L15" i="40"/>
  <c r="J15" i="40"/>
  <c r="I15" i="40"/>
  <c r="A15" i="40"/>
  <c r="M14" i="40"/>
  <c r="L14" i="40"/>
  <c r="J14" i="40"/>
  <c r="I14" i="40"/>
  <c r="A14" i="40"/>
  <c r="M13" i="40"/>
  <c r="L13" i="40"/>
  <c r="J13" i="40"/>
  <c r="I13" i="40"/>
  <c r="A13" i="40"/>
  <c r="M12" i="40"/>
  <c r="L12" i="40"/>
  <c r="J12" i="40"/>
  <c r="I12" i="40"/>
  <c r="A12" i="40"/>
  <c r="M11" i="40"/>
  <c r="L11" i="40"/>
  <c r="J11" i="40"/>
  <c r="I11" i="40"/>
  <c r="A11" i="40"/>
  <c r="M10" i="40"/>
  <c r="L10" i="40"/>
  <c r="J10" i="40"/>
  <c r="I10" i="40"/>
  <c r="A10" i="40"/>
  <c r="M9" i="40"/>
  <c r="L9" i="40"/>
  <c r="J9" i="40"/>
  <c r="I9" i="40"/>
  <c r="A9" i="40"/>
  <c r="M8" i="40"/>
  <c r="L8" i="40"/>
  <c r="J8" i="40"/>
  <c r="I8" i="40"/>
  <c r="A8" i="40"/>
  <c r="M7" i="40"/>
  <c r="L7" i="40"/>
  <c r="J7" i="40"/>
  <c r="I7" i="40"/>
  <c r="A7" i="40"/>
  <c r="M6" i="40"/>
  <c r="L6" i="40"/>
  <c r="J6" i="40"/>
  <c r="I6" i="40"/>
  <c r="A6" i="40"/>
  <c r="M5" i="40"/>
  <c r="L5" i="40"/>
  <c r="J5" i="40"/>
  <c r="I5" i="40"/>
  <c r="A5" i="40"/>
  <c r="M4" i="40"/>
  <c r="L4" i="40"/>
  <c r="J4" i="40"/>
  <c r="I4" i="40"/>
  <c r="A4" i="40"/>
  <c r="M3" i="40"/>
  <c r="L3" i="40"/>
  <c r="L303" i="40" s="1"/>
  <c r="J3" i="40"/>
  <c r="I3" i="40"/>
  <c r="A3" i="40"/>
  <c r="D29" i="41" l="1"/>
  <c r="D7" i="41"/>
  <c r="E30" i="41"/>
  <c r="F30" i="41" s="1"/>
  <c r="E10" i="41"/>
  <c r="F10" i="41" s="1"/>
  <c r="D19" i="41"/>
  <c r="D26" i="41"/>
  <c r="D32" i="41"/>
  <c r="D35" i="41" s="1"/>
  <c r="E14" i="41"/>
  <c r="F14" i="41" s="1"/>
  <c r="E18" i="41"/>
  <c r="F18" i="41" s="1"/>
  <c r="E31" i="41"/>
  <c r="F31" i="41" s="1"/>
  <c r="E6" i="41"/>
  <c r="F6" i="41" s="1"/>
  <c r="F26" i="43"/>
  <c r="E35" i="43"/>
  <c r="E26" i="43"/>
  <c r="E36" i="43" s="1"/>
  <c r="F30" i="43"/>
  <c r="E32" i="43"/>
  <c r="F8" i="43"/>
  <c r="F19" i="43" s="1"/>
  <c r="E34" i="41"/>
  <c r="F34" i="41" s="1"/>
  <c r="E5" i="41"/>
  <c r="E9" i="41"/>
  <c r="F9" i="41" s="1"/>
  <c r="E13" i="41"/>
  <c r="F13" i="41" s="1"/>
  <c r="E17" i="41"/>
  <c r="F17" i="41" s="1"/>
  <c r="E21" i="41"/>
  <c r="F21" i="41" s="1"/>
  <c r="E25" i="41"/>
  <c r="F25" i="41" s="1"/>
  <c r="E33" i="41"/>
  <c r="F33" i="41" s="1"/>
  <c r="E4" i="41"/>
  <c r="E8" i="41"/>
  <c r="E12" i="41"/>
  <c r="F12" i="41" s="1"/>
  <c r="E16" i="41"/>
  <c r="F16" i="41" s="1"/>
  <c r="E20" i="41"/>
  <c r="E24" i="41"/>
  <c r="F24" i="41" s="1"/>
  <c r="E28" i="41"/>
  <c r="F28" i="41" s="1"/>
  <c r="E11" i="41"/>
  <c r="F11" i="41" s="1"/>
  <c r="E15" i="41"/>
  <c r="F15" i="41" s="1"/>
  <c r="E23" i="41"/>
  <c r="F23" i="41" s="1"/>
  <c r="E27" i="41"/>
  <c r="E32" i="41" l="1"/>
  <c r="D36" i="41"/>
  <c r="E35" i="41"/>
  <c r="F32" i="43"/>
  <c r="F35" i="43"/>
  <c r="F20" i="41"/>
  <c r="F26" i="41" s="1"/>
  <c r="E26" i="41"/>
  <c r="F4" i="41"/>
  <c r="E7" i="41"/>
  <c r="F5" i="41"/>
  <c r="F7" i="41" s="1"/>
  <c r="E19" i="41"/>
  <c r="F8" i="41"/>
  <c r="F19" i="41" s="1"/>
  <c r="E29" i="41"/>
  <c r="F27" i="41"/>
  <c r="F29" i="41" s="1"/>
  <c r="F32" i="41"/>
  <c r="F35" i="41" s="1"/>
  <c r="E36" i="41" l="1"/>
  <c r="F36" i="43"/>
  <c r="F36" i="41"/>
  <c r="B102" i="38" l="1"/>
  <c r="B60" i="38"/>
  <c r="B52" i="38"/>
  <c r="B27" i="38"/>
  <c r="E22" i="38"/>
  <c r="S13" i="38"/>
  <c r="I13" i="38"/>
  <c r="S10" i="38"/>
  <c r="W9" i="38"/>
  <c r="S9" i="38"/>
  <c r="S8" i="38"/>
  <c r="S7" i="38"/>
  <c r="S6" i="38"/>
  <c r="S5" i="38"/>
  <c r="B2" i="38"/>
  <c r="B115" i="37"/>
  <c r="B90" i="37"/>
  <c r="W53" i="37"/>
  <c r="S53" i="37"/>
  <c r="O53" i="37"/>
  <c r="I53" i="37"/>
  <c r="C53" i="37"/>
  <c r="B53" i="37"/>
  <c r="R21" i="37"/>
  <c r="P21" i="37"/>
  <c r="I21" i="37"/>
  <c r="C21" i="37"/>
  <c r="B21" i="37"/>
  <c r="I3" i="37"/>
  <c r="C3" i="37"/>
  <c r="B3" i="37"/>
  <c r="C81" i="36"/>
  <c r="C80" i="36"/>
  <c r="C79" i="36"/>
  <c r="C78" i="36"/>
  <c r="C77" i="36"/>
  <c r="C76" i="36"/>
  <c r="C75" i="36"/>
  <c r="C74" i="36"/>
  <c r="C73" i="36"/>
  <c r="C72" i="36"/>
  <c r="V64" i="36"/>
  <c r="N64" i="36"/>
  <c r="F64" i="36"/>
  <c r="AA63" i="36"/>
  <c r="Y63" i="36"/>
  <c r="W63" i="36"/>
  <c r="U63" i="36"/>
  <c r="S63" i="36"/>
  <c r="Q63" i="36"/>
  <c r="O63" i="36"/>
  <c r="M63" i="36"/>
  <c r="G63" i="36"/>
  <c r="G62" i="36"/>
  <c r="C62" i="36"/>
  <c r="G61" i="36"/>
  <c r="C61" i="36"/>
  <c r="G60" i="36"/>
  <c r="C60" i="36"/>
  <c r="G59" i="36"/>
  <c r="C59" i="36"/>
  <c r="G58" i="36"/>
  <c r="C58" i="36"/>
  <c r="G57" i="36"/>
  <c r="C57" i="36"/>
  <c r="G56" i="36"/>
  <c r="C56" i="36"/>
  <c r="G55" i="36"/>
  <c r="C55" i="36"/>
  <c r="G54" i="36"/>
  <c r="C54" i="36"/>
  <c r="G53" i="36"/>
  <c r="C53" i="36"/>
  <c r="G52" i="36"/>
  <c r="C52" i="36"/>
  <c r="G51" i="36"/>
  <c r="C51" i="36"/>
  <c r="C43" i="36"/>
  <c r="C42" i="36"/>
  <c r="C41" i="36"/>
  <c r="C40" i="36"/>
  <c r="C39" i="36"/>
  <c r="C38" i="36"/>
  <c r="C37" i="36"/>
  <c r="C36" i="36"/>
  <c r="C35" i="36"/>
  <c r="C34" i="36"/>
  <c r="C33" i="36"/>
  <c r="C32" i="36"/>
  <c r="AA19" i="36"/>
  <c r="Y19" i="36"/>
  <c r="W19" i="36"/>
  <c r="K19" i="36"/>
  <c r="I19" i="36"/>
  <c r="AC18" i="36"/>
  <c r="AA18" i="36"/>
  <c r="K18" i="36"/>
  <c r="I18" i="36"/>
  <c r="G18" i="36"/>
  <c r="C18" i="36"/>
  <c r="AC17" i="36"/>
  <c r="AA17" i="36"/>
  <c r="K17" i="36"/>
  <c r="I17" i="36"/>
  <c r="G17" i="36"/>
  <c r="C17" i="36"/>
  <c r="AC16" i="36"/>
  <c r="AA16" i="36"/>
  <c r="K16" i="36"/>
  <c r="I16" i="36"/>
  <c r="G16" i="36"/>
  <c r="C16" i="36"/>
  <c r="AC15" i="36"/>
  <c r="AA15" i="36"/>
  <c r="K15" i="36"/>
  <c r="I15" i="36"/>
  <c r="G15" i="36"/>
  <c r="C15" i="36"/>
  <c r="AC14" i="36"/>
  <c r="AA14" i="36"/>
  <c r="K14" i="36"/>
  <c r="I14" i="36"/>
  <c r="G14" i="36"/>
  <c r="C14" i="36"/>
  <c r="AC13" i="36"/>
  <c r="AA13" i="36"/>
  <c r="K13" i="36"/>
  <c r="I13" i="36"/>
  <c r="G13" i="36"/>
  <c r="C13" i="36"/>
  <c r="AC12" i="36"/>
  <c r="AA12" i="36"/>
  <c r="K12" i="36"/>
  <c r="I12" i="36"/>
  <c r="G12" i="36"/>
  <c r="C12" i="36"/>
  <c r="AC11" i="36"/>
  <c r="AA11" i="36"/>
  <c r="K11" i="36"/>
  <c r="I11" i="36"/>
  <c r="G11" i="36"/>
  <c r="C11" i="36"/>
  <c r="AC10" i="36"/>
  <c r="AA10" i="36"/>
  <c r="K10" i="36"/>
  <c r="I10" i="36"/>
  <c r="G10" i="36"/>
  <c r="C10" i="36"/>
  <c r="AC9" i="36"/>
  <c r="AA9" i="36"/>
  <c r="K9" i="36"/>
  <c r="I9" i="36"/>
  <c r="G9" i="36"/>
  <c r="C9" i="36"/>
  <c r="AC8" i="36"/>
  <c r="AA8" i="36"/>
  <c r="K8" i="36"/>
  <c r="I8" i="36"/>
  <c r="G8" i="36"/>
  <c r="C8" i="36"/>
  <c r="AC7" i="36"/>
  <c r="AC19" i="36" s="1"/>
  <c r="AA7" i="36"/>
  <c r="K7" i="36"/>
  <c r="I7" i="36"/>
  <c r="G7" i="36"/>
  <c r="C7" i="36"/>
  <c r="K72" i="35"/>
  <c r="I72" i="35"/>
  <c r="O71" i="35"/>
  <c r="O70" i="35"/>
  <c r="O69" i="35"/>
  <c r="O68" i="35"/>
  <c r="O67" i="35"/>
  <c r="O66" i="35"/>
  <c r="O65" i="35"/>
  <c r="O64" i="35"/>
  <c r="O63" i="35"/>
  <c r="O62" i="35"/>
  <c r="O61" i="35"/>
  <c r="O60" i="35"/>
  <c r="W55" i="35"/>
  <c r="F48" i="35"/>
  <c r="F47" i="35"/>
  <c r="F46" i="35"/>
  <c r="F45" i="35"/>
  <c r="F44" i="35"/>
  <c r="M38" i="35"/>
  <c r="M37" i="35"/>
  <c r="M36" i="35"/>
  <c r="M35" i="35"/>
  <c r="M34" i="35"/>
  <c r="M33" i="35"/>
  <c r="M32" i="35"/>
  <c r="Q20" i="35"/>
  <c r="L20" i="35"/>
  <c r="H10" i="35"/>
  <c r="J31" i="34" l="1"/>
  <c r="I31" i="34"/>
  <c r="H31" i="34"/>
  <c r="G31" i="34"/>
  <c r="J30" i="34"/>
  <c r="J39" i="34" s="1"/>
  <c r="I30" i="34"/>
  <c r="I39" i="34" s="1"/>
  <c r="H30" i="34"/>
  <c r="H39" i="34" s="1"/>
  <c r="G30" i="34"/>
  <c r="G39" i="34" s="1"/>
  <c r="J26" i="34"/>
  <c r="J42" i="34" s="1"/>
  <c r="I26" i="34"/>
  <c r="I42" i="34" s="1"/>
  <c r="H26" i="34"/>
  <c r="H42" i="34" s="1"/>
  <c r="G26" i="34"/>
  <c r="G42" i="34" s="1"/>
  <c r="J25" i="34"/>
  <c r="I25" i="34"/>
  <c r="H25" i="34"/>
  <c r="G25" i="34"/>
  <c r="J11" i="34"/>
  <c r="I11" i="34"/>
  <c r="H11" i="34"/>
  <c r="G11" i="34"/>
  <c r="H19" i="34" l="1"/>
  <c r="H16" i="34" s="1"/>
  <c r="H44" i="34" s="1"/>
  <c r="G40" i="34"/>
  <c r="G19" i="34" s="1"/>
  <c r="G16" i="34" s="1"/>
  <c r="G44" i="34" s="1"/>
  <c r="H40" i="34"/>
  <c r="H41" i="34"/>
  <c r="G41" i="34"/>
  <c r="I40" i="34"/>
  <c r="I19" i="34" s="1"/>
  <c r="I16" i="34" s="1"/>
  <c r="I44" i="34" s="1"/>
  <c r="I41" i="34"/>
  <c r="J40" i="34"/>
  <c r="J19" i="34" s="1"/>
  <c r="J16" i="34" s="1"/>
  <c r="J44" i="34" s="1"/>
  <c r="J41" i="34"/>
  <c r="C2" i="32" l="1"/>
  <c r="C2" i="31"/>
  <c r="E42" i="32"/>
  <c r="E43" i="32"/>
  <c r="E41" i="32"/>
  <c r="E10" i="32"/>
  <c r="E11" i="32"/>
  <c r="E45" i="32"/>
  <c r="E44" i="32"/>
  <c r="E40" i="32"/>
  <c r="E39" i="32"/>
  <c r="E38" i="32"/>
  <c r="E37" i="32"/>
  <c r="E36" i="32"/>
  <c r="E35" i="32"/>
  <c r="E32" i="32"/>
  <c r="E31" i="32"/>
  <c r="E31" i="31"/>
  <c r="E26" i="32"/>
  <c r="E14" i="32"/>
  <c r="E13" i="32"/>
  <c r="E12" i="32"/>
  <c r="A1" i="32"/>
  <c r="E34" i="32"/>
  <c r="E33" i="32"/>
  <c r="E30" i="32"/>
  <c r="E29" i="32"/>
  <c r="E28" i="32"/>
  <c r="E27" i="32"/>
  <c r="E25" i="32"/>
  <c r="E24" i="32"/>
  <c r="E23" i="32"/>
  <c r="E22" i="32"/>
  <c r="E21" i="32"/>
  <c r="E20" i="32"/>
  <c r="E19" i="32"/>
  <c r="E18" i="32"/>
  <c r="E17" i="32"/>
  <c r="E16" i="32"/>
  <c r="E15" i="32"/>
  <c r="E9" i="32"/>
  <c r="E8" i="32"/>
  <c r="E7" i="32"/>
  <c r="E5" i="32"/>
  <c r="E33" i="31"/>
  <c r="E32" i="31"/>
  <c r="E30" i="31"/>
  <c r="E29" i="31"/>
  <c r="E28" i="31"/>
  <c r="E27" i="31"/>
  <c r="E26" i="31"/>
  <c r="E25" i="31"/>
  <c r="E24" i="31"/>
  <c r="E23" i="31"/>
  <c r="E22" i="31"/>
  <c r="E21" i="31"/>
  <c r="E20" i="31"/>
  <c r="E19" i="31"/>
  <c r="E18" i="31"/>
  <c r="E17" i="31"/>
  <c r="E16" i="31"/>
  <c r="E15" i="31"/>
  <c r="E14" i="31"/>
  <c r="E13" i="31"/>
  <c r="E12" i="31"/>
  <c r="E11" i="31"/>
  <c r="E10" i="31"/>
  <c r="E9" i="31"/>
  <c r="E8" i="31"/>
  <c r="E7" i="31"/>
  <c r="E5" i="31"/>
  <c r="A1" i="31"/>
  <c r="K20" i="29" l="1"/>
  <c r="Y16" i="29"/>
  <c r="Y15" i="29"/>
  <c r="X14" i="29"/>
  <c r="B13" i="29"/>
  <c r="B12" i="29"/>
  <c r="U23" i="25"/>
  <c r="U22" i="25"/>
  <c r="U21" i="25"/>
  <c r="U19" i="25"/>
  <c r="I35" i="25"/>
  <c r="B16" i="25"/>
  <c r="B15" i="25"/>
  <c r="B5" i="28"/>
  <c r="AE28" i="27"/>
  <c r="AE27" i="27"/>
  <c r="AE26" i="27"/>
  <c r="AE24" i="27"/>
  <c r="A27" i="27"/>
  <c r="A26" i="27"/>
  <c r="V3" i="27"/>
  <c r="U24" i="9"/>
  <c r="U23" i="9"/>
  <c r="U22" i="9"/>
  <c r="U20" i="9"/>
  <c r="I27" i="9"/>
  <c r="B16" i="9"/>
  <c r="B15" i="9"/>
  <c r="J31" i="11"/>
  <c r="U25" i="11"/>
  <c r="U26" i="11"/>
  <c r="U24" i="11"/>
  <c r="U22" i="11"/>
  <c r="B16" i="11"/>
  <c r="B15" i="11"/>
  <c r="V45" i="10"/>
  <c r="J31" i="8"/>
  <c r="U26" i="8"/>
  <c r="U25" i="8"/>
  <c r="U24" i="8"/>
  <c r="U22" i="8"/>
  <c r="B16" i="8"/>
  <c r="B15" i="8"/>
  <c r="A13" i="8" s="1"/>
  <c r="U26" i="7"/>
  <c r="U25" i="7"/>
  <c r="U24" i="7"/>
  <c r="U22" i="7"/>
  <c r="J35" i="7"/>
  <c r="J32" i="7"/>
  <c r="B16" i="7"/>
  <c r="B15" i="7"/>
  <c r="K12" i="10" l="1"/>
  <c r="AE30" i="27" s="1"/>
  <c r="Q23" i="25" l="1"/>
  <c r="Q19" i="25"/>
  <c r="Q26" i="8"/>
  <c r="Q22" i="8"/>
  <c r="W16" i="29"/>
  <c r="R45" i="12"/>
  <c r="R45" i="10"/>
  <c r="Q26" i="5"/>
  <c r="Q22" i="5"/>
  <c r="W15" i="29"/>
  <c r="A10" i="29"/>
  <c r="A13" i="25"/>
  <c r="A1" i="29"/>
  <c r="A1" i="25"/>
  <c r="AB28" i="27" l="1"/>
  <c r="AB24" i="27"/>
  <c r="A1" i="27"/>
  <c r="A24" i="27"/>
  <c r="Q24" i="9"/>
  <c r="Q20" i="9"/>
  <c r="A13" i="9"/>
  <c r="A13" i="11"/>
  <c r="A13" i="5"/>
  <c r="A1" i="9"/>
  <c r="Q26" i="11"/>
  <c r="Q22" i="11"/>
  <c r="A1" i="7"/>
  <c r="Q26" i="7"/>
  <c r="Q22" i="7"/>
  <c r="A13" i="7"/>
  <c r="A1" i="5"/>
  <c r="AB30" i="27" l="1"/>
</calcChain>
</file>

<file path=xl/comments1.xml><?xml version="1.0" encoding="utf-8"?>
<comments xmlns="http://schemas.openxmlformats.org/spreadsheetml/2006/main">
  <authors>
    <author>能見公美子</author>
  </authors>
  <commentList>
    <comment ref="U49" authorId="0" shapeId="0">
      <text>
        <r>
          <rPr>
            <b/>
            <sz val="9"/>
            <color indexed="81"/>
            <rFont val="ＭＳ Ｐゴシック"/>
            <family val="3"/>
            <charset val="128"/>
          </rPr>
          <t>その他：
ＮＣＵ・ＳＣＵ・ＭＦＩＣＵ・ＰＩＣＵ・ＢＣＲ・ＬＤＲ・陰圧室など</t>
        </r>
      </text>
    </comment>
  </commentList>
</comments>
</file>

<file path=xl/comments2.xml><?xml version="1.0" encoding="utf-8"?>
<comments xmlns="http://schemas.openxmlformats.org/spreadsheetml/2006/main">
  <authors>
    <author>localadmin</author>
  </authors>
  <commentList>
    <comment ref="M2" authorId="0" shapeId="0">
      <text>
        <r>
          <rPr>
            <b/>
            <sz val="9"/>
            <color indexed="81"/>
            <rFont val="ＭＳ Ｐゴシック"/>
            <family val="3"/>
            <charset val="128"/>
          </rPr>
          <t>入力時：グループ解除ボタン２をクリック
印刷時：グループ化ボタン１をクリック、Ｍ列フィルターの印刷範囲を選択
個別グループ解除：＋ボタンをクリック
個別グループ化：－ボタンをクリック</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localadmin</author>
  </authors>
  <commentList>
    <comment ref="M2" authorId="0" shapeId="0">
      <text>
        <r>
          <rPr>
            <b/>
            <sz val="9"/>
            <color indexed="81"/>
            <rFont val="ＭＳ Ｐゴシック"/>
            <family val="3"/>
            <charset val="128"/>
          </rPr>
          <t>入力時：グループ解除ボタン２をクリック
印刷時：グループ化ボタン１をクリック、Ｍ列フィルターの印刷範囲を選択
個別グループ解除：＋ボタンをクリック
個別グループ化：－ボタンをクリック</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localadmin</author>
  </authors>
  <commentList>
    <comment ref="M2" authorId="0" shapeId="0">
      <text>
        <r>
          <rPr>
            <b/>
            <sz val="9"/>
            <color indexed="81"/>
            <rFont val="ＭＳ Ｐゴシック"/>
            <family val="3"/>
            <charset val="128"/>
          </rPr>
          <t>入力時：グループ解除ボタン２をクリック
印刷時：グループ化ボタン１をクリック、Ｍ列フィルターの印刷範囲を選択
個別グループ解除：＋ボタンをクリック
個別グループ化：－ボタンをクリック</t>
        </r>
        <r>
          <rPr>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<sst xmlns="http://schemas.openxmlformats.org/spreadsheetml/2006/main" count="2091" uniqueCount="1145">
  <si>
    <t>国立病院機構本部財務部</t>
  </si>
  <si>
    <t>様式</t>
  </si>
  <si>
    <t>提出書類</t>
  </si>
  <si>
    <t>留意事項</t>
  </si>
  <si>
    <t>日</t>
    <rPh sb="0" eb="1">
      <t>ニチ</t>
    </rPh>
    <phoneticPr fontId="1"/>
  </si>
  <si>
    <t>年</t>
    <rPh sb="0" eb="1">
      <t>ネン</t>
    </rPh>
    <phoneticPr fontId="1"/>
  </si>
  <si>
    <t>殿</t>
    <rPh sb="0" eb="1">
      <t>トノ</t>
    </rPh>
    <phoneticPr fontId="1"/>
  </si>
  <si>
    <t>受注者</t>
    <rPh sb="0" eb="3">
      <t>ジュチュウシャ</t>
    </rPh>
    <phoneticPr fontId="1"/>
  </si>
  <si>
    <t>印</t>
    <rPh sb="0" eb="1">
      <t>シルシ</t>
    </rPh>
    <phoneticPr fontId="1"/>
  </si>
  <si>
    <t>委託業務名</t>
    <rPh sb="0" eb="2">
      <t>イタク</t>
    </rPh>
    <rPh sb="2" eb="5">
      <t>ギョウムメイ</t>
    </rPh>
    <phoneticPr fontId="1"/>
  </si>
  <si>
    <t>工事場所</t>
    <rPh sb="0" eb="2">
      <t>コウジ</t>
    </rPh>
    <rPh sb="2" eb="4">
      <t>バショ</t>
    </rPh>
    <phoneticPr fontId="1"/>
  </si>
  <si>
    <t>管　　理　　技　　術　　者　　届</t>
    <rPh sb="0" eb="1">
      <t>カン</t>
    </rPh>
    <rPh sb="3" eb="4">
      <t>リ</t>
    </rPh>
    <rPh sb="6" eb="7">
      <t>ワザ</t>
    </rPh>
    <rPh sb="9" eb="10">
      <t>ジュツ</t>
    </rPh>
    <rPh sb="12" eb="13">
      <t>シャ</t>
    </rPh>
    <phoneticPr fontId="1"/>
  </si>
  <si>
    <t>なお、下記の者は当社の社員であることを証明いたします。</t>
  </si>
  <si>
    <t>資格（登録番号）</t>
    <rPh sb="0" eb="2">
      <t>シカク</t>
    </rPh>
    <rPh sb="3" eb="5">
      <t>トウロク</t>
    </rPh>
    <rPh sb="5" eb="7">
      <t>バンゴウ</t>
    </rPh>
    <phoneticPr fontId="1"/>
  </si>
  <si>
    <t>　　管理技術者氏名</t>
    <rPh sb="2" eb="4">
      <t>カンリ</t>
    </rPh>
    <rPh sb="4" eb="7">
      <t>ギジュツシャ</t>
    </rPh>
    <rPh sb="7" eb="9">
      <t>シメイ</t>
    </rPh>
    <phoneticPr fontId="1"/>
  </si>
  <si>
    <t>　　資格（登録番号）</t>
    <rPh sb="2" eb="4">
      <t>シカク</t>
    </rPh>
    <rPh sb="5" eb="7">
      <t>トウロク</t>
    </rPh>
    <rPh sb="7" eb="9">
      <t>バンゴウ</t>
    </rPh>
    <phoneticPr fontId="1"/>
  </si>
  <si>
    <t>管　　理　　技　　術　　者　　経　　歴　　書</t>
    <rPh sb="0" eb="1">
      <t>カン</t>
    </rPh>
    <rPh sb="3" eb="4">
      <t>リ</t>
    </rPh>
    <rPh sb="6" eb="7">
      <t>ワザ</t>
    </rPh>
    <rPh sb="9" eb="10">
      <t>ジュツ</t>
    </rPh>
    <rPh sb="12" eb="13">
      <t>シャ</t>
    </rPh>
    <rPh sb="15" eb="16">
      <t>キョウ</t>
    </rPh>
    <rPh sb="18" eb="19">
      <t>レキ</t>
    </rPh>
    <rPh sb="21" eb="22">
      <t>ショ</t>
    </rPh>
    <phoneticPr fontId="1"/>
  </si>
  <si>
    <t>1．</t>
    <phoneticPr fontId="1"/>
  </si>
  <si>
    <t>2．</t>
  </si>
  <si>
    <t>3．</t>
  </si>
  <si>
    <t>4．</t>
  </si>
  <si>
    <t>5．</t>
  </si>
  <si>
    <t>6．</t>
  </si>
  <si>
    <t>　</t>
  </si>
  <si>
    <t>生年月日</t>
    <rPh sb="0" eb="2">
      <t>セイネン</t>
    </rPh>
    <rPh sb="2" eb="4">
      <t>ガッピ</t>
    </rPh>
    <phoneticPr fontId="1"/>
  </si>
  <si>
    <t>職歴</t>
    <rPh sb="0" eb="1">
      <t>ショク</t>
    </rPh>
    <rPh sb="1" eb="2">
      <t>レキ</t>
    </rPh>
    <phoneticPr fontId="1"/>
  </si>
  <si>
    <t>資格</t>
    <rPh sb="0" eb="1">
      <t>シ</t>
    </rPh>
    <rPh sb="1" eb="2">
      <t>カク</t>
    </rPh>
    <phoneticPr fontId="1"/>
  </si>
  <si>
    <t>現住所</t>
    <rPh sb="0" eb="1">
      <t>ゲン</t>
    </rPh>
    <rPh sb="1" eb="2">
      <t>ジュウ</t>
    </rPh>
    <rPh sb="2" eb="3">
      <t>ショ</t>
    </rPh>
    <phoneticPr fontId="1"/>
  </si>
  <si>
    <t>氏名</t>
    <rPh sb="0" eb="1">
      <t>シ</t>
    </rPh>
    <rPh sb="1" eb="2">
      <t>メイ</t>
    </rPh>
    <phoneticPr fontId="1"/>
  </si>
  <si>
    <t>経験年数</t>
    <rPh sb="0" eb="1">
      <t>キョウ</t>
    </rPh>
    <rPh sb="1" eb="2">
      <t>シルシ</t>
    </rPh>
    <rPh sb="2" eb="3">
      <t>ネン</t>
    </rPh>
    <rPh sb="3" eb="4">
      <t>スウ</t>
    </rPh>
    <phoneticPr fontId="1"/>
  </si>
  <si>
    <t>業務経歴</t>
    <rPh sb="0" eb="1">
      <t>ギョウ</t>
    </rPh>
    <rPh sb="1" eb="2">
      <t>ツトム</t>
    </rPh>
    <rPh sb="2" eb="3">
      <t>キョウ</t>
    </rPh>
    <rPh sb="3" eb="4">
      <t>レキ</t>
    </rPh>
    <phoneticPr fontId="1"/>
  </si>
  <si>
    <t>（</t>
    <phoneticPr fontId="1"/>
  </si>
  <si>
    <t>才）</t>
    <rPh sb="0" eb="1">
      <t>サイ</t>
    </rPh>
    <phoneticPr fontId="1"/>
  </si>
  <si>
    <t>(登録番号等)</t>
    <rPh sb="1" eb="3">
      <t>トウロク</t>
    </rPh>
    <rPh sb="3" eb="5">
      <t>バンゴウ</t>
    </rPh>
    <rPh sb="5" eb="6">
      <t>ナド</t>
    </rPh>
    <phoneticPr fontId="1"/>
  </si>
  <si>
    <t>上記のとおり相違ありません。</t>
  </si>
  <si>
    <t>氏　　　　　名</t>
    <rPh sb="0" eb="1">
      <t>シ</t>
    </rPh>
    <rPh sb="6" eb="7">
      <t>メイ</t>
    </rPh>
    <phoneticPr fontId="1"/>
  </si>
  <si>
    <t>担　当</t>
    <rPh sb="0" eb="1">
      <t>タン</t>
    </rPh>
    <rPh sb="2" eb="3">
      <t>トウ</t>
    </rPh>
    <phoneticPr fontId="1"/>
  </si>
  <si>
    <t>建　築</t>
    <rPh sb="0" eb="1">
      <t>ケン</t>
    </rPh>
    <rPh sb="2" eb="3">
      <t>チク</t>
    </rPh>
    <phoneticPr fontId="1"/>
  </si>
  <si>
    <t>電　気</t>
    <rPh sb="0" eb="1">
      <t>デン</t>
    </rPh>
    <rPh sb="2" eb="3">
      <t>キ</t>
    </rPh>
    <phoneticPr fontId="1"/>
  </si>
  <si>
    <t>機　械</t>
    <rPh sb="0" eb="1">
      <t>キ</t>
    </rPh>
    <rPh sb="2" eb="3">
      <t>カイ</t>
    </rPh>
    <phoneticPr fontId="1"/>
  </si>
  <si>
    <t>１　委託業務名</t>
  </si>
  <si>
    <t>２　業務一般事項</t>
  </si>
  <si>
    <t>業務の目的</t>
  </si>
  <si>
    <t>業務概要</t>
  </si>
  <si>
    <t>業務対象施設概要</t>
  </si>
  <si>
    <t>（２）</t>
  </si>
  <si>
    <t>（３）</t>
  </si>
  <si>
    <t>（４）</t>
  </si>
  <si>
    <t>３　業務工程計画</t>
  </si>
  <si>
    <t>４　業務体制</t>
  </si>
  <si>
    <t>５　業務方針</t>
  </si>
  <si>
    <t>（１）</t>
    <phoneticPr fontId="1"/>
  </si>
  <si>
    <t>完成</t>
    <rPh sb="0" eb="2">
      <t>カンセイ</t>
    </rPh>
    <phoneticPr fontId="4"/>
  </si>
  <si>
    <t>部分完成</t>
    <rPh sb="0" eb="2">
      <t>ブブン</t>
    </rPh>
    <rPh sb="2" eb="4">
      <t>カンセイ</t>
    </rPh>
    <phoneticPr fontId="4"/>
  </si>
  <si>
    <t>工</t>
    <rPh sb="0" eb="1">
      <t>コウ</t>
    </rPh>
    <phoneticPr fontId="4"/>
  </si>
  <si>
    <t>程</t>
    <rPh sb="0" eb="1">
      <t>テイ</t>
    </rPh>
    <phoneticPr fontId="4"/>
  </si>
  <si>
    <t>年月日</t>
    <rPh sb="0" eb="3">
      <t>ネンガッピ</t>
    </rPh>
    <phoneticPr fontId="4"/>
  </si>
  <si>
    <t>受注者</t>
    <rPh sb="0" eb="2">
      <t>ジュチュウ</t>
    </rPh>
    <rPh sb="2" eb="3">
      <t>シャ</t>
    </rPh>
    <phoneticPr fontId="4"/>
  </si>
  <si>
    <t>印</t>
    <rPh sb="0" eb="1">
      <t>イン</t>
    </rPh>
    <phoneticPr fontId="4"/>
  </si>
  <si>
    <t>殿</t>
    <rPh sb="0" eb="1">
      <t>ドノ</t>
    </rPh>
    <phoneticPr fontId="4"/>
  </si>
  <si>
    <t>管理技術者</t>
    <rPh sb="0" eb="2">
      <t>カンリ</t>
    </rPh>
    <rPh sb="2" eb="5">
      <t>ギジュツシャ</t>
    </rPh>
    <phoneticPr fontId="4"/>
  </si>
  <si>
    <t>打　合　せ（協議）　記　録</t>
    <rPh sb="0" eb="1">
      <t>ダ</t>
    </rPh>
    <rPh sb="2" eb="3">
      <t>ゴウ</t>
    </rPh>
    <rPh sb="6" eb="8">
      <t>キョウギ</t>
    </rPh>
    <rPh sb="10" eb="11">
      <t>キ</t>
    </rPh>
    <rPh sb="12" eb="13">
      <t>ロク</t>
    </rPh>
    <phoneticPr fontId="4"/>
  </si>
  <si>
    <t>年　月　日</t>
    <rPh sb="0" eb="1">
      <t>トシ</t>
    </rPh>
    <rPh sb="2" eb="3">
      <t>ツキ</t>
    </rPh>
    <rPh sb="4" eb="5">
      <t>ヒ</t>
    </rPh>
    <phoneticPr fontId="4"/>
  </si>
  <si>
    <t>打合せ場所</t>
    <rPh sb="0" eb="2">
      <t>ウチアワ</t>
    </rPh>
    <rPh sb="3" eb="5">
      <t>バショ</t>
    </rPh>
    <phoneticPr fontId="4"/>
  </si>
  <si>
    <t>出　席　者</t>
    <rPh sb="0" eb="1">
      <t>デ</t>
    </rPh>
    <rPh sb="2" eb="3">
      <t>セキ</t>
    </rPh>
    <rPh sb="4" eb="5">
      <t>シャ</t>
    </rPh>
    <phoneticPr fontId="4"/>
  </si>
  <si>
    <t>病院関係者</t>
    <rPh sb="0" eb="2">
      <t>ビョウイン</t>
    </rPh>
    <rPh sb="2" eb="5">
      <t>カンケイシャ</t>
    </rPh>
    <phoneticPr fontId="4"/>
  </si>
  <si>
    <t>設計事務所</t>
    <rPh sb="0" eb="2">
      <t>セッケイ</t>
    </rPh>
    <rPh sb="2" eb="5">
      <t>ジムショ</t>
    </rPh>
    <phoneticPr fontId="4"/>
  </si>
  <si>
    <t>内　　容　</t>
    <rPh sb="0" eb="1">
      <t>ウチ</t>
    </rPh>
    <rPh sb="3" eb="4">
      <t>カタチ</t>
    </rPh>
    <phoneticPr fontId="4"/>
  </si>
  <si>
    <t xml:space="preserve"> 結　　　 果</t>
    <rPh sb="1" eb="2">
      <t>ムスブ</t>
    </rPh>
    <rPh sb="6" eb="7">
      <t>ハタシ</t>
    </rPh>
    <phoneticPr fontId="4"/>
  </si>
  <si>
    <t>（総合・建築・電気・機械）</t>
    <phoneticPr fontId="4"/>
  </si>
  <si>
    <t>確　認　印</t>
    <rPh sb="0" eb="1">
      <t>アキラ</t>
    </rPh>
    <rPh sb="2" eb="3">
      <t>シノブ</t>
    </rPh>
    <rPh sb="4" eb="5">
      <t>イン</t>
    </rPh>
    <phoneticPr fontId="4"/>
  </si>
  <si>
    <t>・</t>
    <phoneticPr fontId="1"/>
  </si>
  <si>
    <t>記</t>
    <rPh sb="0" eb="1">
      <t>シル</t>
    </rPh>
    <phoneticPr fontId="1"/>
  </si>
  <si>
    <t>円</t>
    <rPh sb="0" eb="1">
      <t>エン</t>
    </rPh>
    <phoneticPr fontId="1"/>
  </si>
  <si>
    <t>円）</t>
    <rPh sb="0" eb="1">
      <t>エン</t>
    </rPh>
    <phoneticPr fontId="1"/>
  </si>
  <si>
    <t>設　計　委　託　関　係　様　式　集</t>
    <rPh sb="0" eb="1">
      <t>セツ</t>
    </rPh>
    <rPh sb="2" eb="3">
      <t>ケイ</t>
    </rPh>
    <rPh sb="4" eb="5">
      <t>イ</t>
    </rPh>
    <rPh sb="6" eb="7">
      <t>タク</t>
    </rPh>
    <rPh sb="8" eb="9">
      <t>セキ</t>
    </rPh>
    <rPh sb="10" eb="11">
      <t>カカリ</t>
    </rPh>
    <rPh sb="12" eb="13">
      <t>サマ</t>
    </rPh>
    <rPh sb="14" eb="15">
      <t>シキ</t>
    </rPh>
    <rPh sb="16" eb="17">
      <t>シュウ</t>
    </rPh>
    <phoneticPr fontId="1"/>
  </si>
  <si>
    <t>（設計委託業務受注者提出用）</t>
    <rPh sb="1" eb="3">
      <t>セッケイ</t>
    </rPh>
    <rPh sb="3" eb="5">
      <t>イタク</t>
    </rPh>
    <phoneticPr fontId="1"/>
  </si>
  <si>
    <t>設計委託業務提出書類について</t>
    <phoneticPr fontId="1"/>
  </si>
  <si>
    <t>設計業務開始届</t>
    <phoneticPr fontId="1"/>
  </si>
  <si>
    <t>業務を着手した日に提出すること。</t>
    <phoneticPr fontId="1"/>
  </si>
  <si>
    <t>管理技術者の経歴書及び免許証の写しとともに提出すること。</t>
    <phoneticPr fontId="1"/>
  </si>
  <si>
    <t>本業務の実施計画を契約書に基づき作成し、病院担当者に提出すること。</t>
    <phoneticPr fontId="1"/>
  </si>
  <si>
    <t>全体の業務工程計画表は業務計画書に添付すること。</t>
    <phoneticPr fontId="1"/>
  </si>
  <si>
    <t>病院との協議等の記録、施工業者との打合せ、定例会議の議事を記録すること。</t>
    <phoneticPr fontId="1"/>
  </si>
  <si>
    <t>大型建替整備及び２，０００㎡以上の新築又は増築整備の場合、毎月第１第３月曜日に提出すること。</t>
    <phoneticPr fontId="1"/>
  </si>
  <si>
    <t>管理技術者届・経歴書</t>
    <phoneticPr fontId="1"/>
  </si>
  <si>
    <t>主任技術者届・経歴書</t>
    <phoneticPr fontId="1"/>
  </si>
  <si>
    <t>設計業務計画書</t>
    <phoneticPr fontId="1"/>
  </si>
  <si>
    <t>設計業務工程計画表</t>
    <phoneticPr fontId="1"/>
  </si>
  <si>
    <t>打合せ（協議）記録</t>
    <phoneticPr fontId="1"/>
  </si>
  <si>
    <t>設計業務完了届</t>
    <phoneticPr fontId="1"/>
  </si>
  <si>
    <t>設計業務進捗状況報告書</t>
    <phoneticPr fontId="1"/>
  </si>
  <si>
    <t>設　計　業　務　開　始　届</t>
    <rPh sb="0" eb="1">
      <t>セツ</t>
    </rPh>
    <rPh sb="2" eb="3">
      <t>ケイ</t>
    </rPh>
    <phoneticPr fontId="1"/>
  </si>
  <si>
    <t>上記設計業務受託にあたり、下記の者を管理技術者として通知いたします。</t>
    <rPh sb="2" eb="4">
      <t>セッケイ</t>
    </rPh>
    <phoneticPr fontId="1"/>
  </si>
  <si>
    <t>主　　任　　技　　術　　者　　届</t>
    <rPh sb="0" eb="1">
      <t>シュ</t>
    </rPh>
    <rPh sb="3" eb="4">
      <t>ニン</t>
    </rPh>
    <rPh sb="6" eb="7">
      <t>ワザ</t>
    </rPh>
    <rPh sb="9" eb="10">
      <t>ジュツ</t>
    </rPh>
    <rPh sb="12" eb="13">
      <t>シャ</t>
    </rPh>
    <phoneticPr fontId="1"/>
  </si>
  <si>
    <t>上記設計業務受託にあたり、下記の者を主任技術者としてお届けいたします。</t>
    <phoneticPr fontId="1"/>
  </si>
  <si>
    <t>主　　任　　技　　術　　者　　経　　歴　　書</t>
    <rPh sb="0" eb="1">
      <t>シュ</t>
    </rPh>
    <rPh sb="3" eb="4">
      <t>ニン</t>
    </rPh>
    <rPh sb="6" eb="7">
      <t>ワザ</t>
    </rPh>
    <rPh sb="9" eb="10">
      <t>ジュツ</t>
    </rPh>
    <rPh sb="12" eb="13">
      <t>シャ</t>
    </rPh>
    <rPh sb="15" eb="16">
      <t>キョウ</t>
    </rPh>
    <rPh sb="18" eb="19">
      <t>レキ</t>
    </rPh>
    <rPh sb="21" eb="22">
      <t>ショ</t>
    </rPh>
    <phoneticPr fontId="1"/>
  </si>
  <si>
    <t>設　計　業　務　工　程　計　画　表</t>
    <rPh sb="0" eb="1">
      <t>セツ</t>
    </rPh>
    <rPh sb="2" eb="3">
      <t>ケイ</t>
    </rPh>
    <rPh sb="4" eb="5">
      <t>ギョウ</t>
    </rPh>
    <rPh sb="6" eb="7">
      <t>ツトム</t>
    </rPh>
    <rPh sb="8" eb="9">
      <t>タクミ</t>
    </rPh>
    <rPh sb="10" eb="11">
      <t>ホド</t>
    </rPh>
    <rPh sb="12" eb="13">
      <t>ケイ</t>
    </rPh>
    <rPh sb="14" eb="15">
      <t>ガ</t>
    </rPh>
    <rPh sb="16" eb="17">
      <t>ヒョウ</t>
    </rPh>
    <phoneticPr fontId="4"/>
  </si>
  <si>
    <t>委託業務名</t>
    <rPh sb="0" eb="2">
      <t>イタク</t>
    </rPh>
    <rPh sb="2" eb="5">
      <t>ギョウムメイ</t>
    </rPh>
    <phoneticPr fontId="4"/>
  </si>
  <si>
    <t>履行期間</t>
    <rPh sb="0" eb="2">
      <t>リコウ</t>
    </rPh>
    <rPh sb="2" eb="4">
      <t>キカン</t>
    </rPh>
    <phoneticPr fontId="4"/>
  </si>
  <si>
    <t>着手</t>
    <rPh sb="0" eb="2">
      <t>チャクシュ</t>
    </rPh>
    <phoneticPr fontId="4"/>
  </si>
  <si>
    <t>区　分</t>
    <rPh sb="0" eb="1">
      <t>ク</t>
    </rPh>
    <rPh sb="2" eb="3">
      <t>ブン</t>
    </rPh>
    <phoneticPr fontId="4"/>
  </si>
  <si>
    <t>１０　２０</t>
    <phoneticPr fontId="4"/>
  </si>
  <si>
    <t>（例）</t>
    <rPh sb="1" eb="2">
      <t>レイ</t>
    </rPh>
    <phoneticPr fontId="4"/>
  </si>
  <si>
    <t>建築設計</t>
    <rPh sb="0" eb="1">
      <t>ダテ</t>
    </rPh>
    <rPh sb="1" eb="2">
      <t>チク</t>
    </rPh>
    <rPh sb="2" eb="4">
      <t>セッケイ</t>
    </rPh>
    <phoneticPr fontId="4"/>
  </si>
  <si>
    <t>電気設備設計</t>
    <rPh sb="0" eb="1">
      <t>デン</t>
    </rPh>
    <rPh sb="1" eb="2">
      <t>キ</t>
    </rPh>
    <rPh sb="2" eb="3">
      <t>シツラ</t>
    </rPh>
    <rPh sb="3" eb="4">
      <t>ビ</t>
    </rPh>
    <rPh sb="4" eb="6">
      <t>セッケイ</t>
    </rPh>
    <phoneticPr fontId="4"/>
  </si>
  <si>
    <t>機械設備設計</t>
    <rPh sb="0" eb="1">
      <t>キ</t>
    </rPh>
    <rPh sb="1" eb="2">
      <t>カセ</t>
    </rPh>
    <rPh sb="2" eb="3">
      <t>シツラ</t>
    </rPh>
    <rPh sb="3" eb="4">
      <t>ビ</t>
    </rPh>
    <rPh sb="4" eb="6">
      <t>セッケイ</t>
    </rPh>
    <phoneticPr fontId="4"/>
  </si>
  <si>
    <t>全体調整</t>
    <rPh sb="0" eb="2">
      <t>ゼンタイ</t>
    </rPh>
    <rPh sb="2" eb="4">
      <t>チョウセイ</t>
    </rPh>
    <phoneticPr fontId="4"/>
  </si>
  <si>
    <t>積算</t>
    <rPh sb="0" eb="2">
      <t>セキサン</t>
    </rPh>
    <phoneticPr fontId="4"/>
  </si>
  <si>
    <t>％</t>
    <phoneticPr fontId="4"/>
  </si>
  <si>
    <t>設計事務所</t>
    <rPh sb="0" eb="1">
      <t>セツ</t>
    </rPh>
    <rPh sb="1" eb="2">
      <t>ケイ</t>
    </rPh>
    <rPh sb="2" eb="3">
      <t>コト</t>
    </rPh>
    <rPh sb="3" eb="4">
      <t>ツトム</t>
    </rPh>
    <rPh sb="4" eb="5">
      <t>ショ</t>
    </rPh>
    <phoneticPr fontId="4"/>
  </si>
  <si>
    <t>設　計　業　務　完　了　届</t>
    <rPh sb="0" eb="1">
      <t>セツ</t>
    </rPh>
    <rPh sb="2" eb="3">
      <t>ケイ</t>
    </rPh>
    <rPh sb="4" eb="5">
      <t>ギョウ</t>
    </rPh>
    <rPh sb="6" eb="7">
      <t>ツトム</t>
    </rPh>
    <rPh sb="8" eb="9">
      <t>カン</t>
    </rPh>
    <rPh sb="10" eb="11">
      <t>リョウ</t>
    </rPh>
    <rPh sb="12" eb="13">
      <t>トド</t>
    </rPh>
    <phoneticPr fontId="1"/>
  </si>
  <si>
    <t>設 計 業 務 進 捗 状 況 報 告 書</t>
    <rPh sb="0" eb="1">
      <t>セツ</t>
    </rPh>
    <rPh sb="2" eb="3">
      <t>ケイ</t>
    </rPh>
    <rPh sb="4" eb="5">
      <t>ギョウ</t>
    </rPh>
    <rPh sb="6" eb="7">
      <t>ツトム</t>
    </rPh>
    <rPh sb="8" eb="9">
      <t>ススム</t>
    </rPh>
    <rPh sb="10" eb="11">
      <t>チョク</t>
    </rPh>
    <rPh sb="12" eb="13">
      <t>ジョウ</t>
    </rPh>
    <rPh sb="14" eb="15">
      <t>キョウ</t>
    </rPh>
    <rPh sb="16" eb="17">
      <t>ホウ</t>
    </rPh>
    <rPh sb="18" eb="19">
      <t>コク</t>
    </rPh>
    <rPh sb="20" eb="21">
      <t>ショ</t>
    </rPh>
    <phoneticPr fontId="1"/>
  </si>
  <si>
    <t>１　委託業務名</t>
    <rPh sb="2" eb="4">
      <t>イタク</t>
    </rPh>
    <rPh sb="4" eb="6">
      <t>ギョウム</t>
    </rPh>
    <rPh sb="6" eb="7">
      <t>メイ</t>
    </rPh>
    <phoneticPr fontId="1"/>
  </si>
  <si>
    <t>２　当初工程からの遅れ</t>
    <rPh sb="2" eb="4">
      <t>トウショ</t>
    </rPh>
    <rPh sb="4" eb="6">
      <t>コウテイ</t>
    </rPh>
    <rPh sb="9" eb="10">
      <t>オク</t>
    </rPh>
    <phoneticPr fontId="1"/>
  </si>
  <si>
    <t>[有りの場合]</t>
    <rPh sb="1" eb="2">
      <t>ア</t>
    </rPh>
    <rPh sb="4" eb="6">
      <t>バアイ</t>
    </rPh>
    <phoneticPr fontId="1"/>
  </si>
  <si>
    <t>遅延日数</t>
    <rPh sb="0" eb="2">
      <t>チエン</t>
    </rPh>
    <rPh sb="2" eb="4">
      <t>ニッスウ</t>
    </rPh>
    <phoneticPr fontId="1"/>
  </si>
  <si>
    <t>遅延理由</t>
    <rPh sb="0" eb="2">
      <t>チエン</t>
    </rPh>
    <rPh sb="2" eb="4">
      <t>リユウ</t>
    </rPh>
    <phoneticPr fontId="1"/>
  </si>
  <si>
    <t>改善対策</t>
    <rPh sb="0" eb="2">
      <t>カイゼン</t>
    </rPh>
    <rPh sb="2" eb="4">
      <t>タイサク</t>
    </rPh>
    <phoneticPr fontId="1"/>
  </si>
  <si>
    <t>：</t>
    <phoneticPr fontId="1"/>
  </si>
  <si>
    <t>３　前回報告以降実施した業務</t>
    <rPh sb="2" eb="4">
      <t>ゼンカイ</t>
    </rPh>
    <rPh sb="4" eb="6">
      <t>ホウコク</t>
    </rPh>
    <rPh sb="6" eb="8">
      <t>イコウ</t>
    </rPh>
    <rPh sb="8" eb="10">
      <t>ジッシ</t>
    </rPh>
    <rPh sb="12" eb="14">
      <t>ギョウム</t>
    </rPh>
    <phoneticPr fontId="1"/>
  </si>
  <si>
    <t>４　次回報告までに実施予定の業務</t>
    <rPh sb="2" eb="4">
      <t>ジカイ</t>
    </rPh>
    <rPh sb="4" eb="6">
      <t>ホウコク</t>
    </rPh>
    <rPh sb="9" eb="11">
      <t>ジッシ</t>
    </rPh>
    <rPh sb="11" eb="13">
      <t>ヨテイ</t>
    </rPh>
    <rPh sb="14" eb="16">
      <t>ギョウム</t>
    </rPh>
    <phoneticPr fontId="1"/>
  </si>
  <si>
    <t>５　期限管理表</t>
    <rPh sb="2" eb="4">
      <t>キゲン</t>
    </rPh>
    <rPh sb="4" eb="6">
      <t>カンリ</t>
    </rPh>
    <rPh sb="6" eb="7">
      <t>ヒョウ</t>
    </rPh>
    <phoneticPr fontId="1"/>
  </si>
  <si>
    <t>基本設計完成</t>
    <rPh sb="0" eb="2">
      <t>キホン</t>
    </rPh>
    <rPh sb="2" eb="4">
      <t>セッケイ</t>
    </rPh>
    <rPh sb="4" eb="6">
      <t>カンセイ</t>
    </rPh>
    <phoneticPr fontId="1"/>
  </si>
  <si>
    <t>設備配置図提出</t>
    <rPh sb="0" eb="2">
      <t>セツビ</t>
    </rPh>
    <rPh sb="2" eb="5">
      <t>ハイチズ</t>
    </rPh>
    <rPh sb="5" eb="7">
      <t>テイシュツ</t>
    </rPh>
    <phoneticPr fontId="1"/>
  </si>
  <si>
    <t>実施設計図提出</t>
    <rPh sb="0" eb="2">
      <t>ジッシ</t>
    </rPh>
    <rPh sb="2" eb="5">
      <t>セッケイズ</t>
    </rPh>
    <rPh sb="5" eb="7">
      <t>テイシュツ</t>
    </rPh>
    <phoneticPr fontId="1"/>
  </si>
  <si>
    <t>積算提出</t>
    <rPh sb="0" eb="2">
      <t>セキサン</t>
    </rPh>
    <rPh sb="2" eb="4">
      <t>テイシュツ</t>
    </rPh>
    <phoneticPr fontId="1"/>
  </si>
  <si>
    <t>期限（委託仕様書より）</t>
    <rPh sb="0" eb="2">
      <t>キゲン</t>
    </rPh>
    <rPh sb="3" eb="7">
      <t>イタクシヨウ</t>
    </rPh>
    <rPh sb="7" eb="8">
      <t>ショ</t>
    </rPh>
    <phoneticPr fontId="1"/>
  </si>
  <si>
    <t>作業完了日</t>
    <rPh sb="0" eb="2">
      <t>サギョウ</t>
    </rPh>
    <rPh sb="2" eb="5">
      <t>カンリョウビ</t>
    </rPh>
    <phoneticPr fontId="1"/>
  </si>
  <si>
    <t>病院への最終説明日</t>
    <rPh sb="0" eb="2">
      <t>ビョウイン</t>
    </rPh>
    <rPh sb="4" eb="6">
      <t>サイシュウ</t>
    </rPh>
    <rPh sb="6" eb="8">
      <t>セツメイ</t>
    </rPh>
    <rPh sb="8" eb="9">
      <t>ニチ</t>
    </rPh>
    <phoneticPr fontId="1"/>
  </si>
  <si>
    <t>６　別添資料　詳細工程表</t>
    <rPh sb="2" eb="4">
      <t>ベッテン</t>
    </rPh>
    <rPh sb="4" eb="6">
      <t>シリョウ</t>
    </rPh>
    <rPh sb="7" eb="9">
      <t>ショウサイ</t>
    </rPh>
    <rPh sb="9" eb="11">
      <t>コウテイ</t>
    </rPh>
    <rPh sb="11" eb="12">
      <t>ヒョウ</t>
    </rPh>
    <phoneticPr fontId="1"/>
  </si>
  <si>
    <t>（参考例）</t>
    <rPh sb="1" eb="3">
      <t>サンコウ</t>
    </rPh>
    <rPh sb="3" eb="4">
      <t>レイ</t>
    </rPh>
    <phoneticPr fontId="1"/>
  </si>
  <si>
    <t>６　別添資料　詳細工程表については、設計事務所任意の工程表に、現時点が分かるよう記入し、毎回提出すること。】</t>
    <rPh sb="2" eb="4">
      <t>ベッテン</t>
    </rPh>
    <rPh sb="4" eb="6">
      <t>シリョウ</t>
    </rPh>
    <rPh sb="7" eb="9">
      <t>ショウサイ</t>
    </rPh>
    <rPh sb="9" eb="11">
      <t>コウテイ</t>
    </rPh>
    <rPh sb="11" eb="12">
      <t>ヒョウ</t>
    </rPh>
    <rPh sb="18" eb="20">
      <t>セッケイ</t>
    </rPh>
    <phoneticPr fontId="1"/>
  </si>
  <si>
    <t>※　資格が確認出来る資料（免許証の写し等）を添付すること。</t>
    <phoneticPr fontId="1"/>
  </si>
  <si>
    <t>設計完成（履行期限）</t>
    <rPh sb="0" eb="2">
      <t>セッケイ</t>
    </rPh>
    <rPh sb="2" eb="4">
      <t>カンセイ</t>
    </rPh>
    <rPh sb="5" eb="7">
      <t>リコウ</t>
    </rPh>
    <rPh sb="7" eb="9">
      <t>キゲン</t>
    </rPh>
    <phoneticPr fontId="1"/>
  </si>
  <si>
    <t>　設計委託受注者は、仕様書・契約書に基づき適正な業務を実施するとともに、次の書類を病院担当者に提出すること。</t>
    <phoneticPr fontId="1"/>
  </si>
  <si>
    <t>※　資格を証明する資料（免許証の写し等）を添付すること。</t>
    <rPh sb="5" eb="7">
      <t>ショウメイ</t>
    </rPh>
    <phoneticPr fontId="1"/>
  </si>
  <si>
    <t>業務計画書に内容の変更が生じた場合の処置方法</t>
    <phoneticPr fontId="1"/>
  </si>
  <si>
    <t>（設計業務工程計画表添付）</t>
    <phoneticPr fontId="1"/>
  </si>
  <si>
    <t>（受注者管理体制図を作成し添付）</t>
    <phoneticPr fontId="1"/>
  </si>
  <si>
    <t>（うち取引に係る消費税額及び地方税額</t>
    <phoneticPr fontId="1"/>
  </si>
  <si>
    <t>から</t>
    <phoneticPr fontId="1"/>
  </si>
  <si>
    <t>例）電気設備、機械設備の設計業務</t>
    <rPh sb="0" eb="1">
      <t>レイ</t>
    </rPh>
    <rPh sb="2" eb="4">
      <t>デンキ</t>
    </rPh>
    <rPh sb="4" eb="6">
      <t>セツビ</t>
    </rPh>
    <rPh sb="7" eb="9">
      <t>キカイ</t>
    </rPh>
    <rPh sb="9" eb="11">
      <t>セツビ</t>
    </rPh>
    <rPh sb="12" eb="14">
      <t>セッケイ</t>
    </rPh>
    <rPh sb="14" eb="16">
      <t>ギョウム</t>
    </rPh>
    <phoneticPr fontId="1"/>
  </si>
  <si>
    <t>建築・電気・機械ごとの担当者を経歴書及び免許証の写しとともに提出すること。</t>
    <phoneticPr fontId="1"/>
  </si>
  <si>
    <t>No.　　　</t>
    <phoneticPr fontId="4"/>
  </si>
  <si>
    <t>午前　　時　～　午後　　　時</t>
    <phoneticPr fontId="1"/>
  </si>
  <si>
    <t>まで</t>
    <phoneticPr fontId="1"/>
  </si>
  <si>
    <t>（設計期間</t>
  </si>
  <si>
    <t>まで）</t>
    <phoneticPr fontId="1"/>
  </si>
  <si>
    <t>受　注　者</t>
    <phoneticPr fontId="1"/>
  </si>
  <si>
    <t>管理技術者</t>
    <phoneticPr fontId="1"/>
  </si>
  <si>
    <t>設計成果物が合格となった場合に提出すること。</t>
    <rPh sb="4" eb="5">
      <t>ブツ</t>
    </rPh>
    <phoneticPr fontId="1"/>
  </si>
  <si>
    <t>成果物提出リスト</t>
    <rPh sb="0" eb="3">
      <t>セイカブツ</t>
    </rPh>
    <rPh sb="3" eb="5">
      <t>テイシュツ</t>
    </rPh>
    <phoneticPr fontId="1"/>
  </si>
  <si>
    <t>成果物を病院に提出する前に本部担当者に成果物提出リストの確認を受けて病院担当者に成果物を提出すること。</t>
    <rPh sb="0" eb="3">
      <t>セイカブツ</t>
    </rPh>
    <rPh sb="4" eb="6">
      <t>ビョウイン</t>
    </rPh>
    <rPh sb="7" eb="9">
      <t>テイシュツ</t>
    </rPh>
    <rPh sb="11" eb="12">
      <t>マエ</t>
    </rPh>
    <rPh sb="13" eb="15">
      <t>ホンブ</t>
    </rPh>
    <rPh sb="15" eb="18">
      <t>タントウシャ</t>
    </rPh>
    <rPh sb="19" eb="22">
      <t>セイカブツ</t>
    </rPh>
    <rPh sb="22" eb="24">
      <t>テイシュツ</t>
    </rPh>
    <rPh sb="28" eb="30">
      <t>カクニン</t>
    </rPh>
    <rPh sb="31" eb="32">
      <t>ウ</t>
    </rPh>
    <rPh sb="34" eb="36">
      <t>ビョウイン</t>
    </rPh>
    <rPh sb="36" eb="38">
      <t>タントウ</t>
    </rPh>
    <rPh sb="38" eb="39">
      <t>シャ</t>
    </rPh>
    <rPh sb="40" eb="43">
      <t>セイカブツ</t>
    </rPh>
    <rPh sb="44" eb="46">
      <t>テイシュツ</t>
    </rPh>
    <phoneticPr fontId="1"/>
  </si>
  <si>
    <t>平面計画図</t>
  </si>
  <si>
    <t>工程計画、工事仕様、概算工事費等</t>
  </si>
  <si>
    <t>電気設備概要書（各系統図、既存設備切り廻し計画等）</t>
  </si>
  <si>
    <t>機械設備概要書（各系統図、既存設備切り廻し計画等）</t>
  </si>
  <si>
    <t>ライフサイクルコスト試算表(空調・給湯)</t>
  </si>
  <si>
    <t>外構図(敷地造成図含む)</t>
  </si>
  <si>
    <t>主要な部屋の平面詳細図及び天井伏図（備品配置、設備配置等）</t>
  </si>
  <si>
    <t>各種病室の展開詳細図</t>
  </si>
  <si>
    <t>面積表及び求積図</t>
  </si>
  <si>
    <t>断面図（２か所以上）及び各面立面図</t>
  </si>
  <si>
    <t>仕上表</t>
  </si>
  <si>
    <t>構造計画図</t>
  </si>
  <si>
    <t>構内設備図</t>
  </si>
  <si>
    <t>委託図面からの変更内容を示した図面</t>
  </si>
  <si>
    <t>防火区画、籠城区画、防火上主要な間仕切及び排煙方式を平面図に記載</t>
  </si>
  <si>
    <t>模型</t>
  </si>
  <si>
    <t>病院確認欄</t>
    <rPh sb="0" eb="2">
      <t>ビョウイン</t>
    </rPh>
    <rPh sb="2" eb="4">
      <t>カクニン</t>
    </rPh>
    <rPh sb="4" eb="5">
      <t>ラン</t>
    </rPh>
    <phoneticPr fontId="46"/>
  </si>
  <si>
    <t>配置図（整備前、整備後）</t>
    <phoneticPr fontId="46"/>
  </si>
  <si>
    <t>平面計画</t>
  </si>
  <si>
    <t>部門別面積表</t>
  </si>
  <si>
    <t>ローテーション図</t>
  </si>
  <si>
    <t>各階平面図</t>
  </si>
  <si>
    <t>各階構成図</t>
  </si>
  <si>
    <t>条件整理票</t>
  </si>
  <si>
    <t>建築構造比較検討書</t>
  </si>
  <si>
    <t>基本設計概要書</t>
  </si>
  <si>
    <t>基本設計図</t>
  </si>
  <si>
    <t>防災計画図</t>
  </si>
  <si>
    <t>透視図(パース)</t>
  </si>
  <si>
    <t>各階構成図</t>
    <phoneticPr fontId="46"/>
  </si>
  <si>
    <t>基本設計説明書（前提条件、建築計画、ローテーション図、構造計画、外構計画、防災計画、仮設計画、既存遡及[意匠・構造・消防]、部門別面積等）</t>
    <phoneticPr fontId="46"/>
  </si>
  <si>
    <t>配置図</t>
    <phoneticPr fontId="46"/>
  </si>
  <si>
    <t>各階平面図（1/200）</t>
    <phoneticPr fontId="46"/>
  </si>
  <si>
    <t>提出資料</t>
    <rPh sb="0" eb="2">
      <t>テイシュツ</t>
    </rPh>
    <rPh sb="2" eb="4">
      <t>シリョウ</t>
    </rPh>
    <phoneticPr fontId="46"/>
  </si>
  <si>
    <t>本部担当者確認日</t>
    <rPh sb="0" eb="2">
      <t>ホンブ</t>
    </rPh>
    <rPh sb="2" eb="5">
      <t>タントウシャ</t>
    </rPh>
    <rPh sb="5" eb="7">
      <t>カクニン</t>
    </rPh>
    <rPh sb="7" eb="8">
      <t>ビ</t>
    </rPh>
    <phoneticPr fontId="46"/>
  </si>
  <si>
    <t>成果物提出リスト（基本設計）</t>
    <rPh sb="0" eb="3">
      <t>セイカブツ</t>
    </rPh>
    <rPh sb="3" eb="5">
      <t>テイシュツ</t>
    </rPh>
    <rPh sb="9" eb="11">
      <t>キホン</t>
    </rPh>
    <rPh sb="11" eb="13">
      <t>セッケイ</t>
    </rPh>
    <phoneticPr fontId="46"/>
  </si>
  <si>
    <t>病院提出</t>
    <rPh sb="0" eb="2">
      <t>ビョウイン</t>
    </rPh>
    <rPh sb="2" eb="4">
      <t>テイシュツ</t>
    </rPh>
    <phoneticPr fontId="46"/>
  </si>
  <si>
    <t>注意事項</t>
    <rPh sb="0" eb="2">
      <t>チュウイ</t>
    </rPh>
    <rPh sb="2" eb="4">
      <t>ジコウ</t>
    </rPh>
    <phoneticPr fontId="46"/>
  </si>
  <si>
    <t>２．本部担当者に電子データとともに成果物提出リストを送付し、本部担当者の了解を得て、本部担当者確認日を入力すること。</t>
    <rPh sb="2" eb="4">
      <t>ホンブ</t>
    </rPh>
    <rPh sb="4" eb="7">
      <t>タントウシャ</t>
    </rPh>
    <rPh sb="8" eb="10">
      <t>デンシ</t>
    </rPh>
    <rPh sb="26" eb="28">
      <t>ソウフ</t>
    </rPh>
    <rPh sb="30" eb="32">
      <t>ホンブ</t>
    </rPh>
    <rPh sb="32" eb="35">
      <t>タントウシャ</t>
    </rPh>
    <rPh sb="36" eb="38">
      <t>リョウカイ</t>
    </rPh>
    <rPh sb="39" eb="40">
      <t>エ</t>
    </rPh>
    <rPh sb="42" eb="44">
      <t>ホンブ</t>
    </rPh>
    <rPh sb="44" eb="47">
      <t>タントウシャ</t>
    </rPh>
    <rPh sb="47" eb="49">
      <t>カクニン</t>
    </rPh>
    <rPh sb="49" eb="50">
      <t>ビ</t>
    </rPh>
    <rPh sb="51" eb="53">
      <t>ニュウリョク</t>
    </rPh>
    <phoneticPr fontId="46"/>
  </si>
  <si>
    <t>１．模型を除き、紙をファイルに綴じたものと電子データで病院に提出すること。</t>
    <rPh sb="8" eb="9">
      <t>カミ</t>
    </rPh>
    <rPh sb="15" eb="16">
      <t>ト</t>
    </rPh>
    <rPh sb="27" eb="29">
      <t>ビョウイン</t>
    </rPh>
    <phoneticPr fontId="46"/>
  </si>
  <si>
    <t>３．提出資料は病院担当者に説明し、病院確認欄にチェックしてもらうこと。</t>
    <rPh sb="2" eb="4">
      <t>テイシュツ</t>
    </rPh>
    <rPh sb="4" eb="6">
      <t>シリョウ</t>
    </rPh>
    <rPh sb="7" eb="9">
      <t>ビョウイン</t>
    </rPh>
    <rPh sb="9" eb="12">
      <t>タントウシャ</t>
    </rPh>
    <rPh sb="13" eb="15">
      <t>セツメイ</t>
    </rPh>
    <rPh sb="17" eb="19">
      <t>ビョウイン</t>
    </rPh>
    <rPh sb="19" eb="21">
      <t>カクニン</t>
    </rPh>
    <rPh sb="21" eb="22">
      <t>ラン</t>
    </rPh>
    <phoneticPr fontId="46"/>
  </si>
  <si>
    <t>成果物提出リスト（実施設計）</t>
    <rPh sb="0" eb="3">
      <t>セイカブツ</t>
    </rPh>
    <rPh sb="3" eb="5">
      <t>テイシュツ</t>
    </rPh>
    <rPh sb="9" eb="11">
      <t>ジッシ</t>
    </rPh>
    <rPh sb="11" eb="13">
      <t>セッケイ</t>
    </rPh>
    <phoneticPr fontId="46"/>
  </si>
  <si>
    <t>建築(意匠)図</t>
    <phoneticPr fontId="46"/>
  </si>
  <si>
    <t>仮設計画図</t>
    <phoneticPr fontId="46"/>
  </si>
  <si>
    <t>日影図</t>
    <phoneticPr fontId="46"/>
  </si>
  <si>
    <t>敷地造成図</t>
    <phoneticPr fontId="46"/>
  </si>
  <si>
    <t>敷地造成に伴う安定計算書</t>
    <phoneticPr fontId="46"/>
  </si>
  <si>
    <t>電気</t>
    <rPh sb="0" eb="2">
      <t>デンキ</t>
    </rPh>
    <phoneticPr fontId="46"/>
  </si>
  <si>
    <t>その他</t>
    <rPh sb="2" eb="3">
      <t>タ</t>
    </rPh>
    <phoneticPr fontId="46"/>
  </si>
  <si>
    <t>構造設計概要書</t>
    <phoneticPr fontId="46"/>
  </si>
  <si>
    <t>構造計算書</t>
    <phoneticPr fontId="46"/>
  </si>
  <si>
    <t>建築(構造)図</t>
    <phoneticPr fontId="46"/>
  </si>
  <si>
    <t>電気設備図</t>
    <phoneticPr fontId="46"/>
  </si>
  <si>
    <t>テレビ電波障害事前調査報告書</t>
    <phoneticPr fontId="46"/>
  </si>
  <si>
    <t>電気設備設計計算書</t>
    <phoneticPr fontId="46"/>
  </si>
  <si>
    <t>機械設備図</t>
    <phoneticPr fontId="46"/>
  </si>
  <si>
    <t>機械</t>
    <rPh sb="0" eb="2">
      <t>キカイ</t>
    </rPh>
    <phoneticPr fontId="46"/>
  </si>
  <si>
    <t>その他</t>
    <phoneticPr fontId="46"/>
  </si>
  <si>
    <t>防災計画書</t>
    <phoneticPr fontId="46"/>
  </si>
  <si>
    <t>機械設備設計計算書（省エネルギー関係計算書を含む）</t>
    <phoneticPr fontId="46"/>
  </si>
  <si>
    <t>設備配置図（電気：機器･器具を配置したもの　機械：空調･冷暖房･換気機器、制気口、医療ガスアウトレット等を配置したもの、及び機械室レイアウト）</t>
    <phoneticPr fontId="46"/>
  </si>
  <si>
    <t>平面計画からの変更箇所がわかる図面</t>
    <phoneticPr fontId="46"/>
  </si>
  <si>
    <t>変更箇所図</t>
    <phoneticPr fontId="46"/>
  </si>
  <si>
    <t>平面詳細図（家具･大型医療器具等を配置したもの）</t>
    <phoneticPr fontId="46"/>
  </si>
  <si>
    <t>透視図</t>
    <phoneticPr fontId="46"/>
  </si>
  <si>
    <t>建築規制等対応状況（設計時に調査した法令及び行政からの指導についてまとめたもの【業務委託契約後配付するエクセルデータ様式に記入すること】）</t>
    <phoneticPr fontId="46"/>
  </si>
  <si>
    <t>計画通知等の写し（建築確認申請書第一～五面【副本の写】、確認済証【写】）</t>
    <phoneticPr fontId="46"/>
  </si>
  <si>
    <t>建築－意匠</t>
    <rPh sb="0" eb="2">
      <t>ケンチク</t>
    </rPh>
    <rPh sb="3" eb="5">
      <t>イショウ</t>
    </rPh>
    <phoneticPr fontId="46"/>
  </si>
  <si>
    <t>建築－構造</t>
    <rPh sb="0" eb="2">
      <t>ケンチク</t>
    </rPh>
    <rPh sb="3" eb="5">
      <t>コウゾウ</t>
    </rPh>
    <phoneticPr fontId="46"/>
  </si>
  <si>
    <t>積算関係資料</t>
    <rPh sb="0" eb="2">
      <t>セキサン</t>
    </rPh>
    <rPh sb="2" eb="4">
      <t>カンケイ</t>
    </rPh>
    <rPh sb="4" eb="6">
      <t>シリョウ</t>
    </rPh>
    <phoneticPr fontId="46"/>
  </si>
  <si>
    <t>建築工事費内訳明細書</t>
    <rPh sb="0" eb="2">
      <t>ケンチク</t>
    </rPh>
    <phoneticPr fontId="46"/>
  </si>
  <si>
    <t>建築単価根拠書（見積比較表、見積書）</t>
    <rPh sb="0" eb="2">
      <t>ケンチク</t>
    </rPh>
    <rPh sb="8" eb="10">
      <t>ミツモリ</t>
    </rPh>
    <rPh sb="10" eb="12">
      <t>ヒカク</t>
    </rPh>
    <rPh sb="12" eb="13">
      <t>ヒョウ</t>
    </rPh>
    <rPh sb="14" eb="17">
      <t>ミツモリショ</t>
    </rPh>
    <phoneticPr fontId="46"/>
  </si>
  <si>
    <t>建築積算数量調書</t>
    <rPh sb="0" eb="2">
      <t>ケンチク</t>
    </rPh>
    <phoneticPr fontId="46"/>
  </si>
  <si>
    <t>積算数量参考書（名称･規格･数量･単位以外の全て（計算式も含む）を消去したもの）</t>
    <phoneticPr fontId="46"/>
  </si>
  <si>
    <t>電気工事費内訳明細書</t>
    <phoneticPr fontId="46"/>
  </si>
  <si>
    <t>電気単価根拠書（標準単価表【必要な部分を抽出して印刷したもの】、一位代価表、一式工事の別紙明細、見積比較表、見積書）</t>
    <rPh sb="8" eb="10">
      <t>ヒョウジュン</t>
    </rPh>
    <rPh sb="10" eb="12">
      <t>タンカ</t>
    </rPh>
    <rPh sb="12" eb="13">
      <t>ヒョウ</t>
    </rPh>
    <rPh sb="14" eb="16">
      <t>ヒツヨウ</t>
    </rPh>
    <rPh sb="17" eb="19">
      <t>ブブン</t>
    </rPh>
    <rPh sb="20" eb="22">
      <t>チュウシュツ</t>
    </rPh>
    <rPh sb="24" eb="26">
      <t>インサツ</t>
    </rPh>
    <rPh sb="32" eb="34">
      <t>イチイ</t>
    </rPh>
    <rPh sb="34" eb="36">
      <t>ダイカ</t>
    </rPh>
    <rPh sb="36" eb="37">
      <t>ヒョウ</t>
    </rPh>
    <rPh sb="38" eb="40">
      <t>イッシキ</t>
    </rPh>
    <rPh sb="40" eb="42">
      <t>コウジ</t>
    </rPh>
    <rPh sb="43" eb="45">
      <t>ベッシ</t>
    </rPh>
    <rPh sb="45" eb="47">
      <t>メイサイ</t>
    </rPh>
    <rPh sb="48" eb="50">
      <t>ミツモリ</t>
    </rPh>
    <rPh sb="50" eb="52">
      <t>ヒカク</t>
    </rPh>
    <rPh sb="52" eb="53">
      <t>ヒョウ</t>
    </rPh>
    <rPh sb="54" eb="57">
      <t>ミツモリショ</t>
    </rPh>
    <phoneticPr fontId="46"/>
  </si>
  <si>
    <t>電気積算数量調書</t>
    <phoneticPr fontId="46"/>
  </si>
  <si>
    <t>機械工事費内訳明細書</t>
    <phoneticPr fontId="46"/>
  </si>
  <si>
    <t>機械単価根拠書（一式工事の別紙明細、見積比較表、見積書）</t>
    <rPh sb="8" eb="10">
      <t>イッシキ</t>
    </rPh>
    <rPh sb="10" eb="12">
      <t>コウジ</t>
    </rPh>
    <rPh sb="13" eb="15">
      <t>ベッシ</t>
    </rPh>
    <rPh sb="15" eb="17">
      <t>メイサイ</t>
    </rPh>
    <rPh sb="18" eb="20">
      <t>ミツモリ</t>
    </rPh>
    <rPh sb="20" eb="22">
      <t>ヒカク</t>
    </rPh>
    <rPh sb="22" eb="23">
      <t>ヒョウ</t>
    </rPh>
    <rPh sb="24" eb="27">
      <t>ミツモリショ</t>
    </rPh>
    <phoneticPr fontId="46"/>
  </si>
  <si>
    <t>機械積算数量調書</t>
    <phoneticPr fontId="46"/>
  </si>
  <si>
    <t>１．紙をファイルに綴じたものと電子データで病院に提出すること。</t>
    <rPh sb="2" eb="3">
      <t>カミ</t>
    </rPh>
    <rPh sb="9" eb="10">
      <t>ト</t>
    </rPh>
    <rPh sb="21" eb="23">
      <t>ビョウイン</t>
    </rPh>
    <phoneticPr fontId="46"/>
  </si>
  <si>
    <t>委託業務名</t>
    <rPh sb="0" eb="2">
      <t>イタク</t>
    </rPh>
    <rPh sb="2" eb="5">
      <t>ギョウムメイ</t>
    </rPh>
    <phoneticPr fontId="46"/>
  </si>
  <si>
    <t>設計委託業務書類（様式１～９）【別ファイルで提出】</t>
    <rPh sb="6" eb="8">
      <t>ショルイ</t>
    </rPh>
    <rPh sb="9" eb="11">
      <t>ヨウシキ</t>
    </rPh>
    <rPh sb="16" eb="17">
      <t>ベツ</t>
    </rPh>
    <rPh sb="22" eb="24">
      <t>テイシュツ</t>
    </rPh>
    <phoneticPr fontId="46"/>
  </si>
  <si>
    <t>設　計　業　務　計　画　書</t>
    <rPh sb="0" eb="1">
      <t>セツ</t>
    </rPh>
    <rPh sb="2" eb="3">
      <t>ケイ</t>
    </rPh>
    <rPh sb="4" eb="5">
      <t>ギョウ</t>
    </rPh>
    <rPh sb="8" eb="9">
      <t>ケイ</t>
    </rPh>
    <rPh sb="10" eb="11">
      <t>ガ</t>
    </rPh>
    <rPh sb="12" eb="13">
      <t>ショ</t>
    </rPh>
    <phoneticPr fontId="1"/>
  </si>
  <si>
    <t>経理責任者</t>
    <rPh sb="0" eb="2">
      <t>ケイリ</t>
    </rPh>
    <rPh sb="2" eb="5">
      <t>セキニンシャ</t>
    </rPh>
    <phoneticPr fontId="1"/>
  </si>
  <si>
    <t>経理責任者</t>
    <phoneticPr fontId="1"/>
  </si>
  <si>
    <t>経理責任者</t>
    <phoneticPr fontId="1"/>
  </si>
  <si>
    <t>経理責任者</t>
    <phoneticPr fontId="1"/>
  </si>
  <si>
    <t>経理責任者</t>
    <phoneticPr fontId="4"/>
  </si>
  <si>
    <t>（別紙）</t>
    <rPh sb="1" eb="3">
      <t>ベッシ</t>
    </rPh>
    <phoneticPr fontId="1"/>
  </si>
  <si>
    <t>構造</t>
    <rPh sb="0" eb="2">
      <t>コウゾウ</t>
    </rPh>
    <phoneticPr fontId="1"/>
  </si>
  <si>
    <t>鉄骨・鉄筋コンクリート造（SRC）</t>
    <rPh sb="0" eb="2">
      <t>テッコツ</t>
    </rPh>
    <rPh sb="3" eb="5">
      <t>テッキン</t>
    </rPh>
    <rPh sb="11" eb="12">
      <t>ゾウ</t>
    </rPh>
    <phoneticPr fontId="1"/>
  </si>
  <si>
    <t>鉄筋コンクリート造（RC）</t>
    <rPh sb="0" eb="2">
      <t>テッキン</t>
    </rPh>
    <rPh sb="8" eb="9">
      <t>ゾウ</t>
    </rPh>
    <phoneticPr fontId="1"/>
  </si>
  <si>
    <t>鉄骨造（S）</t>
    <rPh sb="0" eb="2">
      <t>テッコツ</t>
    </rPh>
    <rPh sb="2" eb="3">
      <t>ゾウ</t>
    </rPh>
    <phoneticPr fontId="1"/>
  </si>
  <si>
    <t>軽量鉄骨造（LGS）</t>
    <rPh sb="0" eb="2">
      <t>ケイリョウ</t>
    </rPh>
    <rPh sb="2" eb="4">
      <t>テッコツ</t>
    </rPh>
    <rPh sb="4" eb="5">
      <t>ゾウ</t>
    </rPh>
    <phoneticPr fontId="1"/>
  </si>
  <si>
    <t>性能</t>
    <rPh sb="0" eb="2">
      <t>セイノウ</t>
    </rPh>
    <phoneticPr fontId="1"/>
  </si>
  <si>
    <t>評価</t>
    <rPh sb="0" eb="2">
      <t>ヒョウカ</t>
    </rPh>
    <phoneticPr fontId="1"/>
  </si>
  <si>
    <t>構造仕様</t>
    <rPh sb="0" eb="2">
      <t>コウゾウ</t>
    </rPh>
    <rPh sb="2" eb="4">
      <t>シヨウ</t>
    </rPh>
    <phoneticPr fontId="1"/>
  </si>
  <si>
    <t>主要な構造部（柱・梁）を、鉄骨を芯に周囲を鉄筋とコンクリートで覆う形で築造
主要な構造部（壁・床・屋根）は、鉄筋とコンクリートで築造</t>
    <rPh sb="0" eb="2">
      <t>シュヨウ</t>
    </rPh>
    <rPh sb="3" eb="5">
      <t>コウゾウ</t>
    </rPh>
    <rPh sb="5" eb="6">
      <t>ブ</t>
    </rPh>
    <rPh sb="7" eb="8">
      <t>ハシラ</t>
    </rPh>
    <rPh sb="9" eb="10">
      <t>ハリ</t>
    </rPh>
    <rPh sb="13" eb="15">
      <t>テッコツ</t>
    </rPh>
    <rPh sb="16" eb="17">
      <t>シン</t>
    </rPh>
    <rPh sb="18" eb="20">
      <t>シュウイ</t>
    </rPh>
    <rPh sb="21" eb="23">
      <t>テッキン</t>
    </rPh>
    <rPh sb="31" eb="32">
      <t>オオ</t>
    </rPh>
    <rPh sb="33" eb="34">
      <t>カタチ</t>
    </rPh>
    <rPh sb="35" eb="37">
      <t>チクゾウ</t>
    </rPh>
    <phoneticPr fontId="1"/>
  </si>
  <si>
    <t>主要な構造部（柱・梁・壁・床・屋根）を、鉄筋とコンクリートで築造</t>
    <rPh sb="0" eb="2">
      <t>シュヨウ</t>
    </rPh>
    <rPh sb="3" eb="5">
      <t>コウゾウ</t>
    </rPh>
    <rPh sb="5" eb="6">
      <t>ブ</t>
    </rPh>
    <rPh sb="7" eb="8">
      <t>ハシラ</t>
    </rPh>
    <rPh sb="9" eb="10">
      <t>ハリ</t>
    </rPh>
    <rPh sb="11" eb="12">
      <t>カベ</t>
    </rPh>
    <rPh sb="13" eb="14">
      <t>ユカ</t>
    </rPh>
    <rPh sb="15" eb="17">
      <t>ヤネ</t>
    </rPh>
    <rPh sb="20" eb="22">
      <t>テッキン</t>
    </rPh>
    <rPh sb="30" eb="32">
      <t>チクゾウ</t>
    </rPh>
    <phoneticPr fontId="1"/>
  </si>
  <si>
    <t>主要な構造部（柱・梁）を、鉄骨で築造
主要な構造部（壁・床・屋根）については、鉄筋コンクリート又はPC板（プレキャストコンクリート、工場で生産するコンクリート板）</t>
    <rPh sb="0" eb="2">
      <t>シュヨウ</t>
    </rPh>
    <rPh sb="3" eb="5">
      <t>コウゾウ</t>
    </rPh>
    <rPh sb="5" eb="6">
      <t>ブ</t>
    </rPh>
    <rPh sb="7" eb="8">
      <t>ハシラ</t>
    </rPh>
    <rPh sb="9" eb="10">
      <t>ハリ</t>
    </rPh>
    <rPh sb="13" eb="15">
      <t>テッコツ</t>
    </rPh>
    <rPh sb="16" eb="18">
      <t>チクゾウ</t>
    </rPh>
    <rPh sb="19" eb="21">
      <t>シュヨウ</t>
    </rPh>
    <rPh sb="22" eb="24">
      <t>コウゾウ</t>
    </rPh>
    <rPh sb="24" eb="25">
      <t>ブ</t>
    </rPh>
    <rPh sb="26" eb="27">
      <t>カベ</t>
    </rPh>
    <rPh sb="28" eb="29">
      <t>ユカ</t>
    </rPh>
    <rPh sb="30" eb="32">
      <t>ヤネ</t>
    </rPh>
    <rPh sb="39" eb="41">
      <t>テッキン</t>
    </rPh>
    <rPh sb="47" eb="48">
      <t>マタ</t>
    </rPh>
    <rPh sb="51" eb="52">
      <t>イタ</t>
    </rPh>
    <rPh sb="66" eb="68">
      <t>コウジョウ</t>
    </rPh>
    <rPh sb="69" eb="71">
      <t>セイサン</t>
    </rPh>
    <rPh sb="79" eb="80">
      <t>イタ</t>
    </rPh>
    <phoneticPr fontId="1"/>
  </si>
  <si>
    <t>主要な構造部（柱・梁）を、軽量鉄骨で築造
主要な構造部（壁・床・屋根）については、ボード類を使用</t>
    <rPh sb="0" eb="2">
      <t>シュヨウ</t>
    </rPh>
    <rPh sb="3" eb="5">
      <t>コウゾウ</t>
    </rPh>
    <rPh sb="5" eb="6">
      <t>ブ</t>
    </rPh>
    <rPh sb="7" eb="8">
      <t>ハシラ</t>
    </rPh>
    <rPh sb="9" eb="10">
      <t>ハリ</t>
    </rPh>
    <rPh sb="13" eb="15">
      <t>ケイリョウ</t>
    </rPh>
    <rPh sb="15" eb="17">
      <t>テッコツ</t>
    </rPh>
    <rPh sb="18" eb="20">
      <t>チクゾウ</t>
    </rPh>
    <rPh sb="21" eb="23">
      <t>シュヨウ</t>
    </rPh>
    <rPh sb="24" eb="26">
      <t>コウゾウ</t>
    </rPh>
    <rPh sb="26" eb="27">
      <t>ブ</t>
    </rPh>
    <rPh sb="28" eb="29">
      <t>カベ</t>
    </rPh>
    <rPh sb="30" eb="31">
      <t>ユカ</t>
    </rPh>
    <rPh sb="32" eb="34">
      <t>ヤネ</t>
    </rPh>
    <rPh sb="44" eb="45">
      <t>ルイ</t>
    </rPh>
    <rPh sb="46" eb="48">
      <t>シヨウ</t>
    </rPh>
    <phoneticPr fontId="1"/>
  </si>
  <si>
    <t>構造特徴</t>
    <rPh sb="0" eb="2">
      <t>コウゾウ</t>
    </rPh>
    <rPh sb="2" eb="4">
      <t>トクチョウ</t>
    </rPh>
    <phoneticPr fontId="1"/>
  </si>
  <si>
    <t>RC造とS造の長所を取り入れた構造。
柱がＲＣ造に比べ小さく、柱の間隔も広く取れる。１２～１８ｍ
梁も小さくなるため、階高が低くなる。　Ｈ＝４．０ｍ</t>
    <rPh sb="2" eb="3">
      <t>ゾウ</t>
    </rPh>
    <rPh sb="5" eb="6">
      <t>ゾウ</t>
    </rPh>
    <rPh sb="7" eb="9">
      <t>チョウショ</t>
    </rPh>
    <rPh sb="10" eb="11">
      <t>ト</t>
    </rPh>
    <rPh sb="12" eb="13">
      <t>イ</t>
    </rPh>
    <rPh sb="15" eb="17">
      <t>コウゾウ</t>
    </rPh>
    <rPh sb="19" eb="20">
      <t>ハシラ</t>
    </rPh>
    <rPh sb="23" eb="24">
      <t>ゾウ</t>
    </rPh>
    <rPh sb="25" eb="26">
      <t>クラ</t>
    </rPh>
    <rPh sb="27" eb="28">
      <t>チイ</t>
    </rPh>
    <rPh sb="31" eb="32">
      <t>ハシラ</t>
    </rPh>
    <rPh sb="33" eb="35">
      <t>カンカク</t>
    </rPh>
    <rPh sb="36" eb="37">
      <t>ヒロ</t>
    </rPh>
    <rPh sb="38" eb="39">
      <t>ト</t>
    </rPh>
    <rPh sb="49" eb="50">
      <t>ハリ</t>
    </rPh>
    <rPh sb="51" eb="52">
      <t>チイ</t>
    </rPh>
    <rPh sb="59" eb="61">
      <t>カイダカ</t>
    </rPh>
    <rPh sb="62" eb="63">
      <t>ヒク</t>
    </rPh>
    <phoneticPr fontId="1"/>
  </si>
  <si>
    <t>◎</t>
    <phoneticPr fontId="1"/>
  </si>
  <si>
    <t>◎</t>
    <phoneticPr fontId="1"/>
  </si>
  <si>
    <t>柱が大きく、柱の間隔も広く取れない。　６～９ｍ
梁も大きくなるため、階高が高く必要となる。　Ｈ＝４．２ｍ</t>
    <rPh sb="0" eb="1">
      <t>ハシラ</t>
    </rPh>
    <rPh sb="2" eb="3">
      <t>オオ</t>
    </rPh>
    <rPh sb="6" eb="7">
      <t>ハシラ</t>
    </rPh>
    <rPh sb="8" eb="10">
      <t>カンカク</t>
    </rPh>
    <rPh sb="11" eb="12">
      <t>ヒロ</t>
    </rPh>
    <rPh sb="13" eb="14">
      <t>ト</t>
    </rPh>
    <rPh sb="24" eb="25">
      <t>ハリ</t>
    </rPh>
    <rPh sb="26" eb="27">
      <t>オオ</t>
    </rPh>
    <rPh sb="34" eb="36">
      <t>カイダカ</t>
    </rPh>
    <rPh sb="37" eb="38">
      <t>タカ</t>
    </rPh>
    <rPh sb="39" eb="41">
      <t>ヒツヨウ</t>
    </rPh>
    <phoneticPr fontId="1"/>
  </si>
  <si>
    <t>◯</t>
    <phoneticPr fontId="1"/>
  </si>
  <si>
    <t>柱が小さく、柱の間隔も広く取れる。　１２～１８ｍ
梁も小さくなるため、階高が低くなる。　H=３．８ｍ</t>
    <rPh sb="0" eb="1">
      <t>ハシラ</t>
    </rPh>
    <rPh sb="2" eb="3">
      <t>チイ</t>
    </rPh>
    <rPh sb="6" eb="7">
      <t>ハシラ</t>
    </rPh>
    <rPh sb="8" eb="10">
      <t>カンカク</t>
    </rPh>
    <rPh sb="11" eb="12">
      <t>ヒロ</t>
    </rPh>
    <rPh sb="13" eb="14">
      <t>ト</t>
    </rPh>
    <rPh sb="25" eb="26">
      <t>ハリ</t>
    </rPh>
    <rPh sb="27" eb="28">
      <t>チイ</t>
    </rPh>
    <rPh sb="35" eb="37">
      <t>カイダカ</t>
    </rPh>
    <rPh sb="38" eb="39">
      <t>ヒク</t>
    </rPh>
    <phoneticPr fontId="1"/>
  </si>
  <si>
    <t>ほとんどの部分を工場で製作（プレハブ化）。
階数及び形状に制限がある。</t>
    <rPh sb="5" eb="7">
      <t>ブブン</t>
    </rPh>
    <rPh sb="8" eb="10">
      <t>コウジョウ</t>
    </rPh>
    <rPh sb="11" eb="13">
      <t>セイサク</t>
    </rPh>
    <rPh sb="18" eb="19">
      <t>カ</t>
    </rPh>
    <rPh sb="22" eb="24">
      <t>カイスウ</t>
    </rPh>
    <rPh sb="24" eb="26">
      <t>オ</t>
    </rPh>
    <rPh sb="26" eb="28">
      <t>ケイジョウ</t>
    </rPh>
    <rPh sb="29" eb="31">
      <t>セイゲン</t>
    </rPh>
    <phoneticPr fontId="1"/>
  </si>
  <si>
    <t>△</t>
    <phoneticPr fontId="1"/>
  </si>
  <si>
    <t>耐震性</t>
    <rPh sb="0" eb="3">
      <t>タイシンセイ</t>
    </rPh>
    <phoneticPr fontId="1"/>
  </si>
  <si>
    <t>優れている。</t>
    <rPh sb="0" eb="1">
      <t>スグ</t>
    </rPh>
    <phoneticPr fontId="1"/>
  </si>
  <si>
    <t>耐久性</t>
    <rPh sb="0" eb="3">
      <t>タイキュウセイ</t>
    </rPh>
    <phoneticPr fontId="1"/>
  </si>
  <si>
    <t>優れている。　（耐用年数３９年）</t>
    <rPh sb="0" eb="1">
      <t>スグ</t>
    </rPh>
    <rPh sb="8" eb="10">
      <t>タイヨウ</t>
    </rPh>
    <rPh sb="10" eb="12">
      <t>ネンスウ</t>
    </rPh>
    <rPh sb="14" eb="15">
      <t>ネン</t>
    </rPh>
    <phoneticPr fontId="1"/>
  </si>
  <si>
    <t>やや劣るが、問題ない。　（耐用年数２９年）</t>
    <rPh sb="2" eb="3">
      <t>オト</t>
    </rPh>
    <rPh sb="6" eb="8">
      <t>モンダイ</t>
    </rPh>
    <rPh sb="13" eb="15">
      <t>タイヨウ</t>
    </rPh>
    <rPh sb="15" eb="17">
      <t>ネンスウ</t>
    </rPh>
    <rPh sb="19" eb="20">
      <t>ネン</t>
    </rPh>
    <phoneticPr fontId="1"/>
  </si>
  <si>
    <t>やや劣る。　（耐用年数２４年）</t>
    <rPh sb="2" eb="3">
      <t>オト</t>
    </rPh>
    <rPh sb="7" eb="9">
      <t>タイヨウ</t>
    </rPh>
    <rPh sb="9" eb="11">
      <t>ネンスウ</t>
    </rPh>
    <rPh sb="13" eb="14">
      <t>ネン</t>
    </rPh>
    <phoneticPr fontId="1"/>
  </si>
  <si>
    <t>耐火性</t>
    <rPh sb="0" eb="3">
      <t>タイカセイ</t>
    </rPh>
    <phoneticPr fontId="1"/>
  </si>
  <si>
    <t>高い耐火性能がある。</t>
    <rPh sb="0" eb="1">
      <t>タカ</t>
    </rPh>
    <rPh sb="2" eb="4">
      <t>タイカ</t>
    </rPh>
    <rPh sb="4" eb="6">
      <t>セイノウ</t>
    </rPh>
    <phoneticPr fontId="1"/>
  </si>
  <si>
    <t>耐火被覆を行うことにより耐火性能を確保出来る。</t>
    <rPh sb="0" eb="2">
      <t>タイカ</t>
    </rPh>
    <rPh sb="2" eb="4">
      <t>ヒフク</t>
    </rPh>
    <rPh sb="5" eb="6">
      <t>オコナ</t>
    </rPh>
    <rPh sb="12" eb="14">
      <t>タイカ</t>
    </rPh>
    <rPh sb="14" eb="16">
      <t>セイノウ</t>
    </rPh>
    <rPh sb="17" eb="21">
      <t>カクホデキ</t>
    </rPh>
    <phoneticPr fontId="1"/>
  </si>
  <si>
    <t>振動</t>
    <rPh sb="0" eb="2">
      <t>シンドウ</t>
    </rPh>
    <phoneticPr fontId="1"/>
  </si>
  <si>
    <t>振動することが少ない。</t>
    <rPh sb="0" eb="2">
      <t>シンドウ</t>
    </rPh>
    <rPh sb="7" eb="8">
      <t>スク</t>
    </rPh>
    <phoneticPr fontId="1"/>
  </si>
  <si>
    <t>振動することがほとんどない。</t>
    <rPh sb="0" eb="2">
      <t>シンドウ</t>
    </rPh>
    <phoneticPr fontId="1"/>
  </si>
  <si>
    <t>補強することによりある程度の振動は抑えることが出来る。</t>
    <rPh sb="0" eb="2">
      <t>ホキョウ</t>
    </rPh>
    <rPh sb="11" eb="13">
      <t>テイド</t>
    </rPh>
    <rPh sb="14" eb="16">
      <t>シンドウ</t>
    </rPh>
    <rPh sb="17" eb="18">
      <t>オサ</t>
    </rPh>
    <rPh sb="23" eb="25">
      <t>デキ</t>
    </rPh>
    <phoneticPr fontId="1"/>
  </si>
  <si>
    <t>振動する。</t>
    <rPh sb="0" eb="2">
      <t>シンドウ</t>
    </rPh>
    <phoneticPr fontId="1"/>
  </si>
  <si>
    <t>×</t>
    <phoneticPr fontId="1"/>
  </si>
  <si>
    <t>コスト</t>
    <phoneticPr fontId="1"/>
  </si>
  <si>
    <t>工期</t>
    <rPh sb="0" eb="2">
      <t>コウキ</t>
    </rPh>
    <phoneticPr fontId="1"/>
  </si>
  <si>
    <t>総合評価</t>
    <rPh sb="0" eb="2">
      <t>ソウゴウ</t>
    </rPh>
    <rPh sb="2" eb="4">
      <t>ヒョウカ</t>
    </rPh>
    <phoneticPr fontId="1"/>
  </si>
  <si>
    <t>採用理由</t>
    <rPh sb="0" eb="2">
      <t>サイヨウ</t>
    </rPh>
    <rPh sb="2" eb="4">
      <t>リユウ</t>
    </rPh>
    <phoneticPr fontId="1"/>
  </si>
  <si>
    <t>※コスト・工期欄については、予定工事期間内に想定される資材・労務単価及び建設労働需給の状況を反映したものを記載してください。</t>
    <rPh sb="5" eb="7">
      <t>コウキ</t>
    </rPh>
    <rPh sb="7" eb="8">
      <t>ラン</t>
    </rPh>
    <rPh sb="14" eb="16">
      <t>ヨテイ</t>
    </rPh>
    <rPh sb="16" eb="18">
      <t>コウジ</t>
    </rPh>
    <rPh sb="18" eb="20">
      <t>キカン</t>
    </rPh>
    <rPh sb="20" eb="21">
      <t>ナイ</t>
    </rPh>
    <rPh sb="22" eb="24">
      <t>ソウテイ</t>
    </rPh>
    <rPh sb="27" eb="29">
      <t>シザイ</t>
    </rPh>
    <rPh sb="30" eb="32">
      <t>ロウム</t>
    </rPh>
    <rPh sb="32" eb="34">
      <t>タンカ</t>
    </rPh>
    <rPh sb="34" eb="35">
      <t>オヨ</t>
    </rPh>
    <rPh sb="36" eb="38">
      <t>ケンセツ</t>
    </rPh>
    <rPh sb="38" eb="40">
      <t>ロウドウ</t>
    </rPh>
    <rPh sb="40" eb="42">
      <t>ジュキュウ</t>
    </rPh>
    <rPh sb="43" eb="45">
      <t>ジョウキョウ</t>
    </rPh>
    <rPh sb="46" eb="48">
      <t>ハンエイ</t>
    </rPh>
    <rPh sb="53" eb="55">
      <t>キサイ</t>
    </rPh>
    <phoneticPr fontId="1"/>
  </si>
  <si>
    <t>　　なお、コスト欄には、鉄筋コンクリート造の現状における躯体価格を１００とした場合の指数を記入してください。</t>
    <rPh sb="8" eb="9">
      <t>ラン</t>
    </rPh>
    <rPh sb="12" eb="14">
      <t>テッキン</t>
    </rPh>
    <rPh sb="20" eb="21">
      <t>ゾウ</t>
    </rPh>
    <rPh sb="22" eb="24">
      <t>ゲンジョウ</t>
    </rPh>
    <rPh sb="28" eb="29">
      <t>ク</t>
    </rPh>
    <rPh sb="29" eb="30">
      <t>タイ</t>
    </rPh>
    <rPh sb="30" eb="32">
      <t>カカク</t>
    </rPh>
    <rPh sb="39" eb="41">
      <t>バアイ</t>
    </rPh>
    <rPh sb="42" eb="44">
      <t>シスウ</t>
    </rPh>
    <rPh sb="45" eb="47">
      <t>キニュウ</t>
    </rPh>
    <phoneticPr fontId="1"/>
  </si>
  <si>
    <t>建 築 構 造 比 較 検 討 書</t>
    <rPh sb="12" eb="13">
      <t>ケン</t>
    </rPh>
    <rPh sb="14" eb="15">
      <t>トウ</t>
    </rPh>
    <rPh sb="16" eb="17">
      <t>ショ</t>
    </rPh>
    <phoneticPr fontId="1"/>
  </si>
  <si>
    <t>※本様式は参考とする。基本設計作成時には設計事務所で別に定めた様式を使用しても良い。</t>
    <rPh sb="1" eb="2">
      <t>ホン</t>
    </rPh>
    <rPh sb="2" eb="4">
      <t>ヨウシキ</t>
    </rPh>
    <rPh sb="5" eb="7">
      <t>サンコウ</t>
    </rPh>
    <rPh sb="11" eb="13">
      <t>キホン</t>
    </rPh>
    <rPh sb="13" eb="15">
      <t>セッケイ</t>
    </rPh>
    <rPh sb="15" eb="18">
      <t>サクセイジ</t>
    </rPh>
    <rPh sb="20" eb="22">
      <t>セッケイ</t>
    </rPh>
    <rPh sb="22" eb="25">
      <t>ジムショ</t>
    </rPh>
    <rPh sb="26" eb="27">
      <t>ベツ</t>
    </rPh>
    <rPh sb="28" eb="29">
      <t>サダ</t>
    </rPh>
    <rPh sb="31" eb="33">
      <t>ヨウシキ</t>
    </rPh>
    <rPh sb="34" eb="36">
      <t>シヨウ</t>
    </rPh>
    <rPh sb="39" eb="40">
      <t>ヨ</t>
    </rPh>
    <phoneticPr fontId="1"/>
  </si>
  <si>
    <t>国立病院機構 ○○病院</t>
    <rPh sb="9" eb="11">
      <t>ビョウイン</t>
    </rPh>
    <phoneticPr fontId="1"/>
  </si>
  <si>
    <t>ラ イ フ サ イ ク ル コ ス ト 試 算 表</t>
    <rPh sb="20" eb="21">
      <t>タメシ</t>
    </rPh>
    <rPh sb="22" eb="23">
      <t>サン</t>
    </rPh>
    <rPh sb="24" eb="25">
      <t>ヒョウ</t>
    </rPh>
    <phoneticPr fontId="1"/>
  </si>
  <si>
    <t>※着色部を入力してください。</t>
    <rPh sb="1" eb="3">
      <t>チャクショク</t>
    </rPh>
    <rPh sb="3" eb="4">
      <t>ブ</t>
    </rPh>
    <rPh sb="5" eb="7">
      <t>ニュウリョク</t>
    </rPh>
    <phoneticPr fontId="1"/>
  </si>
  <si>
    <t xml:space="preserve">方式  </t>
    <rPh sb="0" eb="2">
      <t>ホウシキ</t>
    </rPh>
    <phoneticPr fontId="1"/>
  </si>
  <si>
    <t>（記入例）</t>
    <rPh sb="1" eb="3">
      <t>キニュウ</t>
    </rPh>
    <rPh sb="3" eb="4">
      <t>レイ</t>
    </rPh>
    <phoneticPr fontId="1"/>
  </si>
  <si>
    <t xml:space="preserve">  比較項目</t>
    <rPh sb="2" eb="4">
      <t>ヒカク</t>
    </rPh>
    <rPh sb="4" eb="6">
      <t>コウモク</t>
    </rPh>
    <phoneticPr fontId="1"/>
  </si>
  <si>
    <t>ガスヒートポンプエアコン</t>
    <phoneticPr fontId="1"/>
  </si>
  <si>
    <t>熱源設備概要</t>
    <rPh sb="0" eb="2">
      <t>ネツゲン</t>
    </rPh>
    <rPh sb="2" eb="4">
      <t>セツビ</t>
    </rPh>
    <rPh sb="4" eb="6">
      <t>ガイヨウ</t>
    </rPh>
    <phoneticPr fontId="1"/>
  </si>
  <si>
    <t xml:space="preserve"> </t>
    <phoneticPr fontId="1"/>
  </si>
  <si>
    <t xml:space="preserve"> </t>
    <phoneticPr fontId="1"/>
  </si>
  <si>
    <t>○KW×○台</t>
    <rPh sb="5" eb="6">
      <t>ダイ</t>
    </rPh>
    <phoneticPr fontId="1"/>
  </si>
  <si>
    <t>Ａ　イニシャルコスト（①＋②）</t>
    <phoneticPr fontId="1"/>
  </si>
  <si>
    <t>（千円）</t>
    <phoneticPr fontId="1"/>
  </si>
  <si>
    <t>①　設備概算整備費</t>
    <rPh sb="2" eb="4">
      <t>セツビ</t>
    </rPh>
    <rPh sb="4" eb="6">
      <t>ガイサン</t>
    </rPh>
    <rPh sb="6" eb="9">
      <t>セイビヒ</t>
    </rPh>
    <phoneticPr fontId="1"/>
  </si>
  <si>
    <t>概算内訳（○○機：○千円×０．５、配管○千円、受電設備○千円他）</t>
    <rPh sb="0" eb="2">
      <t>ガイサン</t>
    </rPh>
    <rPh sb="2" eb="4">
      <t>ウチワケ</t>
    </rPh>
    <rPh sb="7" eb="8">
      <t>キ</t>
    </rPh>
    <rPh sb="10" eb="12">
      <t>センエン</t>
    </rPh>
    <rPh sb="17" eb="19">
      <t>ハイカン</t>
    </rPh>
    <rPh sb="20" eb="22">
      <t>センエン</t>
    </rPh>
    <rPh sb="23" eb="25">
      <t>ジュデン</t>
    </rPh>
    <rPh sb="25" eb="27">
      <t>セツビ</t>
    </rPh>
    <rPh sb="28" eb="30">
      <t>センエン</t>
    </rPh>
    <rPh sb="30" eb="31">
      <t>ホカ</t>
    </rPh>
    <phoneticPr fontId="1"/>
  </si>
  <si>
    <t>機器80,000千円×0.5、配管10,000千円、電源10,000千円</t>
    <rPh sb="0" eb="2">
      <t>キキ</t>
    </rPh>
    <rPh sb="8" eb="10">
      <t>センエン</t>
    </rPh>
    <rPh sb="15" eb="17">
      <t>ハイカン</t>
    </rPh>
    <rPh sb="23" eb="25">
      <t>センエン</t>
    </rPh>
    <rPh sb="26" eb="28">
      <t>デンゲン</t>
    </rPh>
    <phoneticPr fontId="1"/>
  </si>
  <si>
    <t>②　撤去する既設設備の残存価格</t>
    <rPh sb="2" eb="4">
      <t>テッキョ</t>
    </rPh>
    <rPh sb="6" eb="8">
      <t>キセツ</t>
    </rPh>
    <rPh sb="8" eb="10">
      <t>セツビ</t>
    </rPh>
    <rPh sb="11" eb="13">
      <t>ザンゾン</t>
    </rPh>
    <rPh sb="13" eb="15">
      <t>カカク</t>
    </rPh>
    <phoneticPr fontId="1"/>
  </si>
  <si>
    <t>Ｂ　ランニングコスト（③＋④）</t>
    <phoneticPr fontId="1"/>
  </si>
  <si>
    <t>（千円/年）</t>
    <phoneticPr fontId="1"/>
  </si>
  <si>
    <t>主エネルギー種別</t>
    <rPh sb="0" eb="1">
      <t>シュ</t>
    </rPh>
    <rPh sb="6" eb="8">
      <t>シュベツ</t>
    </rPh>
    <phoneticPr fontId="1"/>
  </si>
  <si>
    <t>都市ガス</t>
    <rPh sb="0" eb="2">
      <t>トシ</t>
    </rPh>
    <phoneticPr fontId="1"/>
  </si>
  <si>
    <t>③　メンテナンス費用</t>
    <rPh sb="8" eb="10">
      <t>ヒヨウ</t>
    </rPh>
    <phoneticPr fontId="1"/>
  </si>
  <si>
    <t>④　年間エネルギー料金（⑳＋㉑＋㉒＋㉓）</t>
    <rPh sb="2" eb="4">
      <t>ネンカン</t>
    </rPh>
    <rPh sb="9" eb="11">
      <t>リョウキン</t>
    </rPh>
    <phoneticPr fontId="1"/>
  </si>
  <si>
    <r>
      <t>　　</t>
    </r>
    <r>
      <rPr>
        <sz val="14"/>
        <rFont val="ＭＳ Ｐ明朝"/>
        <family val="1"/>
        <charset val="128"/>
      </rPr>
      <t/>
    </r>
    <phoneticPr fontId="1"/>
  </si>
  <si>
    <t>　⑤　設備能力（１００%運転能力）</t>
    <phoneticPr fontId="1"/>
  </si>
  <si>
    <t>（kW）</t>
    <phoneticPr fontId="1"/>
  </si>
  <si>
    <t>　　　　</t>
    <phoneticPr fontId="1"/>
  </si>
  <si>
    <t>　　　 時間あたり消費量（機器の仕様）</t>
    <phoneticPr fontId="1"/>
  </si>
  <si>
    <t>電気</t>
    <rPh sb="0" eb="2">
      <t>デンキ</t>
    </rPh>
    <phoneticPr fontId="1"/>
  </si>
  <si>
    <t>⑥　電力</t>
    <rPh sb="2" eb="4">
      <t>デンリョク</t>
    </rPh>
    <phoneticPr fontId="1"/>
  </si>
  <si>
    <t>ガス</t>
    <phoneticPr fontId="1"/>
  </si>
  <si>
    <t>⑦　ガス</t>
    <phoneticPr fontId="1"/>
  </si>
  <si>
    <t>（Nm3/h）</t>
    <phoneticPr fontId="1"/>
  </si>
  <si>
    <t>油</t>
    <rPh sb="0" eb="1">
      <t>アブラ</t>
    </rPh>
    <phoneticPr fontId="1"/>
  </si>
  <si>
    <t>⑧　重油等</t>
    <rPh sb="2" eb="4">
      <t>ジュウユ</t>
    </rPh>
    <rPh sb="4" eb="5">
      <t>トウ</t>
    </rPh>
    <phoneticPr fontId="1"/>
  </si>
  <si>
    <t>（L/h）</t>
    <phoneticPr fontId="1"/>
  </si>
  <si>
    <t>　　　(参考）エネルギー効率（ＣＯＰ）（⑤／（⑥＋換算⑦＋換算⑧））</t>
    <rPh sb="4" eb="6">
      <t>サンコウ</t>
    </rPh>
    <rPh sb="12" eb="14">
      <t>コウリツ</t>
    </rPh>
    <rPh sb="25" eb="27">
      <t>カンザン</t>
    </rPh>
    <rPh sb="29" eb="31">
      <t>カンザン</t>
    </rPh>
    <phoneticPr fontId="1"/>
  </si>
  <si>
    <t xml:space="preserve">  ⑨　年間運転時間（⑩×⑪×⑫）</t>
    <phoneticPr fontId="1"/>
  </si>
  <si>
    <t>（ｈ）</t>
    <phoneticPr fontId="1"/>
  </si>
  <si>
    <t>　　　⑩　１日当たり平均設備稼働時間</t>
    <rPh sb="6" eb="7">
      <t>ニチ</t>
    </rPh>
    <rPh sb="7" eb="8">
      <t>ア</t>
    </rPh>
    <rPh sb="10" eb="12">
      <t>ヘイキン</t>
    </rPh>
    <rPh sb="12" eb="14">
      <t>セツビ</t>
    </rPh>
    <rPh sb="14" eb="16">
      <t>カドウ</t>
    </rPh>
    <rPh sb="16" eb="18">
      <t>ジカン</t>
    </rPh>
    <phoneticPr fontId="1"/>
  </si>
  <si>
    <t>（h/日）</t>
    <phoneticPr fontId="1"/>
  </si>
  <si>
    <t>　　　⑪　年間設備運転期間</t>
    <rPh sb="5" eb="7">
      <t>ネンカン</t>
    </rPh>
    <rPh sb="7" eb="9">
      <t>セツビ</t>
    </rPh>
    <rPh sb="9" eb="11">
      <t>ウンテン</t>
    </rPh>
    <rPh sb="11" eb="13">
      <t>キカン</t>
    </rPh>
    <phoneticPr fontId="1"/>
  </si>
  <si>
    <t>(日/年)</t>
    <phoneticPr fontId="1"/>
  </si>
  <si>
    <t>　　　⑫　運転期間負荷率</t>
    <rPh sb="5" eb="7">
      <t>ウンテン</t>
    </rPh>
    <rPh sb="7" eb="9">
      <t>キカン</t>
    </rPh>
    <rPh sb="9" eb="11">
      <t>フカ</t>
    </rPh>
    <rPh sb="11" eb="12">
      <t>リツ</t>
    </rPh>
    <phoneticPr fontId="1"/>
  </si>
  <si>
    <t>（％）</t>
    <phoneticPr fontId="1"/>
  </si>
  <si>
    <r>
      <t>　　</t>
    </r>
    <r>
      <rPr>
        <sz val="14"/>
        <rFont val="ＭＳ Ｐ明朝"/>
        <family val="1"/>
        <charset val="128"/>
      </rPr>
      <t/>
    </r>
    <phoneticPr fontId="1"/>
  </si>
  <si>
    <t xml:space="preserve">  ⑬　契約電力（デマンド上昇分）（⑭×⑮）</t>
    <phoneticPr fontId="1"/>
  </si>
  <si>
    <t>　　　⑭　機器消費電力</t>
    <rPh sb="5" eb="7">
      <t>キキ</t>
    </rPh>
    <rPh sb="7" eb="9">
      <t>ショウヒ</t>
    </rPh>
    <rPh sb="9" eb="11">
      <t>デンリョク</t>
    </rPh>
    <phoneticPr fontId="1"/>
  </si>
  <si>
    <t>　　　⑮　最大（同時）運転負荷率（機器仕様１００％に対し）</t>
    <rPh sb="5" eb="7">
      <t>サイダイ</t>
    </rPh>
    <rPh sb="8" eb="10">
      <t>ドウジ</t>
    </rPh>
    <rPh sb="11" eb="13">
      <t>ウンテン</t>
    </rPh>
    <rPh sb="13" eb="15">
      <t>フカ</t>
    </rPh>
    <rPh sb="15" eb="16">
      <t>リツ</t>
    </rPh>
    <rPh sb="17" eb="19">
      <t>キキ</t>
    </rPh>
    <rPh sb="19" eb="21">
      <t>シヨウ</t>
    </rPh>
    <rPh sb="26" eb="27">
      <t>タイ</t>
    </rPh>
    <phoneticPr fontId="1"/>
  </si>
  <si>
    <t>（％）</t>
    <phoneticPr fontId="1"/>
  </si>
  <si>
    <t>　　  エネルギー単価</t>
    <phoneticPr fontId="1"/>
  </si>
  <si>
    <t>⑯　契約電力料金単価</t>
    <rPh sb="2" eb="4">
      <t>ケイヤク</t>
    </rPh>
    <rPh sb="4" eb="6">
      <t>デンリョク</t>
    </rPh>
    <rPh sb="6" eb="8">
      <t>リョウキン</t>
    </rPh>
    <rPh sb="8" eb="10">
      <t>タンカ</t>
    </rPh>
    <phoneticPr fontId="1"/>
  </si>
  <si>
    <t>（円/kW）</t>
    <phoneticPr fontId="1"/>
  </si>
  <si>
    <t>⑰　使用電力料金単価</t>
    <rPh sb="2" eb="4">
      <t>シヨウ</t>
    </rPh>
    <rPh sb="4" eb="6">
      <t>デンリョク</t>
    </rPh>
    <rPh sb="6" eb="8">
      <t>リョウキン</t>
    </rPh>
    <rPh sb="8" eb="10">
      <t>タンカ</t>
    </rPh>
    <phoneticPr fontId="1"/>
  </si>
  <si>
    <t>（円/kWh）</t>
    <phoneticPr fontId="1"/>
  </si>
  <si>
    <t>ガス</t>
    <phoneticPr fontId="1"/>
  </si>
  <si>
    <t>⑱　使用燃料（都市ガス）単価</t>
    <rPh sb="2" eb="4">
      <t>シヨウ</t>
    </rPh>
    <rPh sb="4" eb="6">
      <t>ネンリョウ</t>
    </rPh>
    <rPh sb="7" eb="9">
      <t>トシ</t>
    </rPh>
    <rPh sb="12" eb="14">
      <t>タンカ</t>
    </rPh>
    <phoneticPr fontId="1"/>
  </si>
  <si>
    <t>（円/Nm3）</t>
    <phoneticPr fontId="1"/>
  </si>
  <si>
    <t>⑲　使用燃料（重油等）単価</t>
    <rPh sb="2" eb="4">
      <t>シヨウ</t>
    </rPh>
    <rPh sb="4" eb="6">
      <t>ネンリョウ</t>
    </rPh>
    <rPh sb="7" eb="9">
      <t>ジュウユ</t>
    </rPh>
    <rPh sb="9" eb="10">
      <t>トウ</t>
    </rPh>
    <rPh sb="11" eb="13">
      <t>タンカ</t>
    </rPh>
    <phoneticPr fontId="1"/>
  </si>
  <si>
    <t>（円/L）</t>
    <phoneticPr fontId="1"/>
  </si>
  <si>
    <t>　　  年間エネルギー料金</t>
    <phoneticPr fontId="1"/>
  </si>
  <si>
    <t>⑳　契約電力料金（⑬×⑯×12か月）</t>
    <rPh sb="2" eb="4">
      <t>ケイヤク</t>
    </rPh>
    <rPh sb="4" eb="6">
      <t>デンリョク</t>
    </rPh>
    <rPh sb="6" eb="8">
      <t>リョウキン</t>
    </rPh>
    <rPh sb="16" eb="17">
      <t>ゲツ</t>
    </rPh>
    <phoneticPr fontId="1"/>
  </si>
  <si>
    <t>（千円／年）</t>
    <rPh sb="1" eb="2">
      <t>セン</t>
    </rPh>
    <rPh sb="4" eb="5">
      <t>ネン</t>
    </rPh>
    <phoneticPr fontId="1"/>
  </si>
  <si>
    <t>㉑　使用電力料金（⑥×⑨×⑰）</t>
    <rPh sb="2" eb="4">
      <t>シヨウ</t>
    </rPh>
    <rPh sb="4" eb="6">
      <t>デンリョク</t>
    </rPh>
    <rPh sb="6" eb="8">
      <t>リョウキン</t>
    </rPh>
    <phoneticPr fontId="1"/>
  </si>
  <si>
    <t>ガス</t>
    <phoneticPr fontId="1"/>
  </si>
  <si>
    <t>㉒　使用燃料（都市ガス）料金（⑦×⑨×⑱）</t>
    <rPh sb="2" eb="4">
      <t>シヨウ</t>
    </rPh>
    <rPh sb="4" eb="6">
      <t>ネンリョウ</t>
    </rPh>
    <rPh sb="7" eb="9">
      <t>トシ</t>
    </rPh>
    <rPh sb="12" eb="14">
      <t>リョウキン</t>
    </rPh>
    <phoneticPr fontId="1"/>
  </si>
  <si>
    <t>㉓　使用燃料（重油等）料金（⑧×⑨×⑲）</t>
    <rPh sb="2" eb="4">
      <t>シヨウ</t>
    </rPh>
    <rPh sb="4" eb="6">
      <t>ネンリョウ</t>
    </rPh>
    <rPh sb="7" eb="9">
      <t>ジュウユ</t>
    </rPh>
    <rPh sb="9" eb="10">
      <t>トウ</t>
    </rPh>
    <rPh sb="11" eb="13">
      <t>リョウキン</t>
    </rPh>
    <phoneticPr fontId="1"/>
  </si>
  <si>
    <t>Ｃ　15年間のＬＣＣ　Ａ＋（Ｂ×15年）</t>
    <rPh sb="4" eb="6">
      <t>ネンカン</t>
    </rPh>
    <rPh sb="18" eb="19">
      <t>ネン</t>
    </rPh>
    <phoneticPr fontId="1"/>
  </si>
  <si>
    <t>（千円）</t>
    <phoneticPr fontId="1"/>
  </si>
  <si>
    <t>D　比較検討結果</t>
    <rPh sb="2" eb="4">
      <t>ヒカク</t>
    </rPh>
    <rPh sb="4" eb="6">
      <t>ケントウ</t>
    </rPh>
    <rPh sb="6" eb="8">
      <t>ケッカ</t>
    </rPh>
    <phoneticPr fontId="1"/>
  </si>
  <si>
    <t>（参考）　１５年間の二酸化炭素量　ＬＣＣＯ２　　（ｔ）</t>
    <rPh sb="7" eb="9">
      <t>ネンカン</t>
    </rPh>
    <rPh sb="10" eb="13">
      <t>ニサンカ</t>
    </rPh>
    <rPh sb="13" eb="15">
      <t>タンソ</t>
    </rPh>
    <rPh sb="15" eb="16">
      <t>リョウ</t>
    </rPh>
    <phoneticPr fontId="1"/>
  </si>
  <si>
    <t>備　　考</t>
    <rPh sb="0" eb="1">
      <t>ソナエ</t>
    </rPh>
    <rPh sb="3" eb="4">
      <t>コウ</t>
    </rPh>
    <phoneticPr fontId="1"/>
  </si>
  <si>
    <t>次の方式について検討を行う。　（敷地内に都市ガスが引き込まれている場合は、都市ガスによる方式も検討すること。）</t>
    <rPh sb="0" eb="1">
      <t>ツギ</t>
    </rPh>
    <rPh sb="2" eb="4">
      <t>ホウシキ</t>
    </rPh>
    <rPh sb="8" eb="10">
      <t>ケントウ</t>
    </rPh>
    <rPh sb="11" eb="12">
      <t>オコナ</t>
    </rPh>
    <rPh sb="16" eb="18">
      <t>シキチ</t>
    </rPh>
    <rPh sb="18" eb="19">
      <t>ナイ</t>
    </rPh>
    <rPh sb="20" eb="22">
      <t>トシ</t>
    </rPh>
    <rPh sb="25" eb="26">
      <t>ヒ</t>
    </rPh>
    <rPh sb="27" eb="28">
      <t>コ</t>
    </rPh>
    <rPh sb="33" eb="35">
      <t>バアイ</t>
    </rPh>
    <rPh sb="37" eb="39">
      <t>トシ</t>
    </rPh>
    <rPh sb="44" eb="46">
      <t>ホウシキ</t>
    </rPh>
    <rPh sb="47" eb="49">
      <t>ケントウ</t>
    </rPh>
    <phoneticPr fontId="1"/>
  </si>
  <si>
    <t>１　冷暖房設備
　（１）　中央熱源（冷温水発生機、蒸気吸収式冷凍機、ヒートポンプチラー）から冷温水を供給する方式。
　　　　 ただし、新築病棟については、患者サービスの観点からこの方式について検討を行う必要はない。
　（２）　個別方式（電気式エアコン：EHP、ガス式エアコン：GHP）　　</t>
    <rPh sb="2" eb="5">
      <t>レイダンボウ</t>
    </rPh>
    <rPh sb="5" eb="7">
      <t>セツビ</t>
    </rPh>
    <phoneticPr fontId="1"/>
  </si>
  <si>
    <t>２　給湯設備
　（１）　蒸気ボイラー　＋　プレート式熱交換器　＋　貯湯槽（コイル無し）
　（２）　温水ヒーター　＋　貯湯槽（コイル無し）
　（３）　ヒートポンプ式給湯機</t>
    <rPh sb="2" eb="4">
      <t>キュウトウ</t>
    </rPh>
    <rPh sb="4" eb="6">
      <t>セツビ</t>
    </rPh>
    <phoneticPr fontId="1"/>
  </si>
  <si>
    <t>３　蒸気設備
　（１）　貫流ボイラー
　（２）　オートクレーブについては、オートクレーブ本体オプションの蒸気発生機を設置する。
　　　　 その他については原則として、蒸気を使用しない。（例：電化厨房や洗濯の外注など）</t>
    <rPh sb="2" eb="4">
      <t>ジョウキ</t>
    </rPh>
    <rPh sb="4" eb="6">
      <t>セツビ</t>
    </rPh>
    <rPh sb="12" eb="14">
      <t>カンリュウ</t>
    </rPh>
    <rPh sb="77" eb="79">
      <t>ゲンソク</t>
    </rPh>
    <phoneticPr fontId="1"/>
  </si>
  <si>
    <t>条件整理票</t>
    <phoneticPr fontId="1"/>
  </si>
  <si>
    <t>病院名</t>
    <rPh sb="0" eb="2">
      <t>ビョウイン</t>
    </rPh>
    <rPh sb="2" eb="3">
      <t>メイ</t>
    </rPh>
    <phoneticPr fontId="1"/>
  </si>
  <si>
    <t>:</t>
    <phoneticPr fontId="1"/>
  </si>
  <si>
    <t>○○医療センター</t>
  </si>
  <si>
    <t>整備名称</t>
    <rPh sb="0" eb="2">
      <t>セイビ</t>
    </rPh>
    <rPh sb="2" eb="4">
      <t>メイショウ</t>
    </rPh>
    <phoneticPr fontId="67"/>
  </si>
  <si>
    <t>○○建替整備</t>
  </si>
  <si>
    <t>　設計ヒアリングシート</t>
    <rPh sb="1" eb="3">
      <t>セッケイ</t>
    </rPh>
    <phoneticPr fontId="67"/>
  </si>
  <si>
    <t>※黄塗り部分を入力してください</t>
    <rPh sb="1" eb="3">
      <t>キヌ</t>
    </rPh>
    <rPh sb="4" eb="6">
      <t>ブブン</t>
    </rPh>
    <rPh sb="7" eb="9">
      <t>ニュウリョク</t>
    </rPh>
    <phoneticPr fontId="1"/>
  </si>
  <si>
    <t>Ⅰ</t>
    <phoneticPr fontId="67"/>
  </si>
  <si>
    <t>土地利用について</t>
    <rPh sb="0" eb="2">
      <t>トチ</t>
    </rPh>
    <phoneticPr fontId="1"/>
  </si>
  <si>
    <t>■</t>
    <phoneticPr fontId="1"/>
  </si>
  <si>
    <t>敷地について</t>
    <rPh sb="0" eb="2">
      <t>シキチ</t>
    </rPh>
    <phoneticPr fontId="1"/>
  </si>
  <si>
    <t>病院敷地</t>
    <phoneticPr fontId="1"/>
  </si>
  <si>
    <t>敷地分割</t>
    <phoneticPr fontId="1"/>
  </si>
  <si>
    <t>有</t>
  </si>
  <si>
    <t>宿舎敷地</t>
    <phoneticPr fontId="1"/>
  </si>
  <si>
    <t>一団地認定</t>
    <phoneticPr fontId="1"/>
  </si>
  <si>
    <t>不明</t>
  </si>
  <si>
    <t>学校敷地</t>
    <rPh sb="0" eb="2">
      <t>ガッコウ</t>
    </rPh>
    <rPh sb="2" eb="4">
      <t>シキチ</t>
    </rPh>
    <phoneticPr fontId="67"/>
  </si>
  <si>
    <t>全体計画認定</t>
    <phoneticPr fontId="1"/>
  </si>
  <si>
    <t>総面積</t>
    <rPh sb="0" eb="1">
      <t>ソウ</t>
    </rPh>
    <rPh sb="1" eb="3">
      <t>メンセキ</t>
    </rPh>
    <phoneticPr fontId="1"/>
  </si>
  <si>
    <t>建設予定地</t>
    <rPh sb="0" eb="2">
      <t>ケンセツ</t>
    </rPh>
    <rPh sb="2" eb="5">
      <t>ヨテイチ</t>
    </rPh>
    <phoneticPr fontId="1"/>
  </si>
  <si>
    <t>※配置図に計画地、入口（敷地入口・建物のメイン玄関・計画建物入口）を示してください。</t>
    <rPh sb="1" eb="4">
      <t>ハイチズ</t>
    </rPh>
    <rPh sb="5" eb="7">
      <t>ケイカク</t>
    </rPh>
    <rPh sb="7" eb="8">
      <t>チ</t>
    </rPh>
    <phoneticPr fontId="1"/>
  </si>
  <si>
    <t>■</t>
    <phoneticPr fontId="1"/>
  </si>
  <si>
    <t>駐車場</t>
    <phoneticPr fontId="1"/>
  </si>
  <si>
    <t>※附置義務条例による台数</t>
    <rPh sb="5" eb="7">
      <t>ジョウレイ</t>
    </rPh>
    <phoneticPr fontId="1"/>
  </si>
  <si>
    <t>（</t>
    <phoneticPr fontId="1"/>
  </si>
  <si>
    <t>㎡／台）</t>
    <phoneticPr fontId="1"/>
  </si>
  <si>
    <t>現況スペース</t>
    <rPh sb="0" eb="2">
      <t>ゲンキョウ</t>
    </rPh>
    <phoneticPr fontId="67"/>
  </si>
  <si>
    <t>必要台数</t>
    <rPh sb="0" eb="2">
      <t>ヒツヨウ</t>
    </rPh>
    <rPh sb="2" eb="4">
      <t>ダイスウ</t>
    </rPh>
    <phoneticPr fontId="67"/>
  </si>
  <si>
    <t>職員用</t>
    <rPh sb="0" eb="3">
      <t>ショクインヨウ</t>
    </rPh>
    <phoneticPr fontId="67"/>
  </si>
  <si>
    <t>患者用</t>
    <rPh sb="0" eb="3">
      <t>カンジャヨウ</t>
    </rPh>
    <phoneticPr fontId="67"/>
  </si>
  <si>
    <t>その他</t>
    <rPh sb="2" eb="3">
      <t>タ</t>
    </rPh>
    <phoneticPr fontId="67"/>
  </si>
  <si>
    <t>合計</t>
    <rPh sb="0" eb="2">
      <t>ゴウケイ</t>
    </rPh>
    <phoneticPr fontId="67"/>
  </si>
  <si>
    <t>Ⅱ</t>
    <phoneticPr fontId="67"/>
  </si>
  <si>
    <t>病院で把握している土地利用等に係る制限等があれば記載ください</t>
    <rPh sb="13" eb="14">
      <t>トウ</t>
    </rPh>
    <phoneticPr fontId="67"/>
  </si>
  <si>
    <t>Ⅲ</t>
    <phoneticPr fontId="67"/>
  </si>
  <si>
    <t>既存建物について</t>
    <rPh sb="0" eb="2">
      <t>キゾン</t>
    </rPh>
    <rPh sb="2" eb="4">
      <t>タテモノ</t>
    </rPh>
    <phoneticPr fontId="1"/>
  </si>
  <si>
    <t>■</t>
    <phoneticPr fontId="1"/>
  </si>
  <si>
    <t>図面等の有無</t>
    <rPh sb="0" eb="2">
      <t>ズメン</t>
    </rPh>
    <rPh sb="2" eb="3">
      <t>トウ</t>
    </rPh>
    <rPh sb="4" eb="6">
      <t>ウム</t>
    </rPh>
    <phoneticPr fontId="1"/>
  </si>
  <si>
    <t>建物名称</t>
    <rPh sb="0" eb="2">
      <t>タテモノ</t>
    </rPh>
    <rPh sb="2" eb="4">
      <t>メイショウ</t>
    </rPh>
    <phoneticPr fontId="67"/>
  </si>
  <si>
    <t>完成年月</t>
    <rPh sb="0" eb="2">
      <t>カンセイ</t>
    </rPh>
    <rPh sb="2" eb="4">
      <t>ネンゲツ</t>
    </rPh>
    <phoneticPr fontId="67"/>
  </si>
  <si>
    <t>設計図</t>
    <rPh sb="0" eb="3">
      <t>セッケイズ</t>
    </rPh>
    <phoneticPr fontId="67"/>
  </si>
  <si>
    <t>完成図
竣工図</t>
    <rPh sb="0" eb="2">
      <t>カンセイ</t>
    </rPh>
    <rPh sb="2" eb="3">
      <t>ズ</t>
    </rPh>
    <rPh sb="4" eb="7">
      <t>シュンコウズ</t>
    </rPh>
    <phoneticPr fontId="67"/>
  </si>
  <si>
    <t>構造図</t>
    <rPh sb="0" eb="3">
      <t>コウゾウズ</t>
    </rPh>
    <phoneticPr fontId="67"/>
  </si>
  <si>
    <t>構造
計算書</t>
    <rPh sb="0" eb="2">
      <t>コウゾウ</t>
    </rPh>
    <rPh sb="3" eb="6">
      <t>ケイサンショ</t>
    </rPh>
    <phoneticPr fontId="67"/>
  </si>
  <si>
    <t>計画
通知</t>
    <rPh sb="0" eb="2">
      <t>ケイカク</t>
    </rPh>
    <rPh sb="3" eb="5">
      <t>ツウチ</t>
    </rPh>
    <phoneticPr fontId="67"/>
  </si>
  <si>
    <t>検査
済証</t>
    <rPh sb="0" eb="2">
      <t>ケンサ</t>
    </rPh>
    <rPh sb="3" eb="4">
      <t>ズミ</t>
    </rPh>
    <rPh sb="4" eb="5">
      <t>ショウ</t>
    </rPh>
    <phoneticPr fontId="67"/>
  </si>
  <si>
    <t>外来等</t>
    <rPh sb="0" eb="3">
      <t>ガイライトウ</t>
    </rPh>
    <phoneticPr fontId="67"/>
  </si>
  <si>
    <t>備考欄</t>
    <rPh sb="0" eb="3">
      <t>ビコウラン</t>
    </rPh>
    <phoneticPr fontId="1"/>
  </si>
  <si>
    <t>（上記に書き切れない事項はこちらへ）</t>
  </si>
  <si>
    <t>定期報告による指摘</t>
    <rPh sb="0" eb="2">
      <t>テイキ</t>
    </rPh>
    <rPh sb="2" eb="4">
      <t>ホウコク</t>
    </rPh>
    <rPh sb="7" eb="9">
      <t>シテキ</t>
    </rPh>
    <phoneticPr fontId="1"/>
  </si>
  <si>
    <t>定期報告年月</t>
    <rPh sb="0" eb="2">
      <t>テイキ</t>
    </rPh>
    <rPh sb="2" eb="4">
      <t>ホウコク</t>
    </rPh>
    <rPh sb="4" eb="6">
      <t>ネンゲツ</t>
    </rPh>
    <phoneticPr fontId="67"/>
  </si>
  <si>
    <t>指摘事項等</t>
    <rPh sb="0" eb="2">
      <t>シテキ</t>
    </rPh>
    <rPh sb="2" eb="4">
      <t>ジコウ</t>
    </rPh>
    <rPh sb="4" eb="5">
      <t>トウ</t>
    </rPh>
    <phoneticPr fontId="67"/>
  </si>
  <si>
    <t>Ⅳ</t>
    <phoneticPr fontId="67"/>
  </si>
  <si>
    <t>病院概要（現況について）</t>
    <rPh sb="0" eb="2">
      <t>ビョウイン</t>
    </rPh>
    <rPh sb="2" eb="4">
      <t>ガイヨウ</t>
    </rPh>
    <rPh sb="5" eb="7">
      <t>ゲンキョウ</t>
    </rPh>
    <phoneticPr fontId="67"/>
  </si>
  <si>
    <t>一日平均外来患者数</t>
    <phoneticPr fontId="1"/>
  </si>
  <si>
    <t>救急搬送件数</t>
    <rPh sb="0" eb="2">
      <t>キュウキュウ</t>
    </rPh>
    <rPh sb="2" eb="4">
      <t>ハンソウ</t>
    </rPh>
    <rPh sb="4" eb="6">
      <t>ケンスウ</t>
    </rPh>
    <phoneticPr fontId="1"/>
  </si>
  <si>
    <t>次救急</t>
    <rPh sb="0" eb="1">
      <t>ジ</t>
    </rPh>
    <rPh sb="1" eb="3">
      <t>キュウキュウ</t>
    </rPh>
    <phoneticPr fontId="1"/>
  </si>
  <si>
    <t>手術件数</t>
    <rPh sb="0" eb="2">
      <t>シュジュツ</t>
    </rPh>
    <rPh sb="2" eb="4">
      <t>ケンスウ</t>
    </rPh>
    <phoneticPr fontId="1"/>
  </si>
  <si>
    <t>手術室数</t>
    <rPh sb="0" eb="2">
      <t>シュジュツ</t>
    </rPh>
    <rPh sb="2" eb="4">
      <t>シツスウ</t>
    </rPh>
    <phoneticPr fontId="1"/>
  </si>
  <si>
    <t>病棟毎の入院患者数</t>
    <rPh sb="0" eb="2">
      <t>ビョウトウ</t>
    </rPh>
    <rPh sb="2" eb="3">
      <t>ゴト</t>
    </rPh>
    <rPh sb="4" eb="6">
      <t>ニュウイン</t>
    </rPh>
    <rPh sb="6" eb="9">
      <t>カンジャスウ</t>
    </rPh>
    <phoneticPr fontId="1"/>
  </si>
  <si>
    <t>*障害系病棟のみ記載</t>
    <rPh sb="1" eb="3">
      <t>ショウガイ</t>
    </rPh>
    <rPh sb="3" eb="4">
      <t>ケイ</t>
    </rPh>
    <rPh sb="4" eb="6">
      <t>ビョウトウ</t>
    </rPh>
    <rPh sb="8" eb="10">
      <t>キサイ</t>
    </rPh>
    <phoneticPr fontId="1"/>
  </si>
  <si>
    <t>病棟名</t>
    <rPh sb="0" eb="2">
      <t>ビョウトウ</t>
    </rPh>
    <rPh sb="2" eb="3">
      <t>メイ</t>
    </rPh>
    <phoneticPr fontId="1"/>
  </si>
  <si>
    <t>入院
基本料</t>
    <rPh sb="0" eb="2">
      <t>ニュウイン</t>
    </rPh>
    <rPh sb="3" eb="6">
      <t>キホンリョウ</t>
    </rPh>
    <phoneticPr fontId="1"/>
  </si>
  <si>
    <t>病床数</t>
    <rPh sb="0" eb="3">
      <t>ビョウショウスウ</t>
    </rPh>
    <phoneticPr fontId="1"/>
  </si>
  <si>
    <t>一日平均
患者数</t>
    <rPh sb="0" eb="2">
      <t>イチニチ</t>
    </rPh>
    <rPh sb="2" eb="4">
      <t>ヘイキン</t>
    </rPh>
    <rPh sb="5" eb="8">
      <t>カンジャスウ</t>
    </rPh>
    <phoneticPr fontId="1"/>
  </si>
  <si>
    <t>利用率</t>
    <rPh sb="0" eb="3">
      <t>リヨウリツ</t>
    </rPh>
    <phoneticPr fontId="1"/>
  </si>
  <si>
    <t>療養環境加算</t>
    <rPh sb="0" eb="2">
      <t>リョウヨウ</t>
    </rPh>
    <rPh sb="2" eb="4">
      <t>カンキョウ</t>
    </rPh>
    <rPh sb="4" eb="6">
      <t>カサン</t>
    </rPh>
    <phoneticPr fontId="1"/>
  </si>
  <si>
    <t>食堂
加算</t>
    <rPh sb="0" eb="2">
      <t>ショクドウ</t>
    </rPh>
    <rPh sb="3" eb="5">
      <t>カサン</t>
    </rPh>
    <phoneticPr fontId="1"/>
  </si>
  <si>
    <t>機械浴*</t>
    <rPh sb="0" eb="2">
      <t>キカイ</t>
    </rPh>
    <rPh sb="2" eb="3">
      <t>ヨク</t>
    </rPh>
    <phoneticPr fontId="1"/>
  </si>
  <si>
    <t>ﾄｲﾚ利用人数*</t>
    <rPh sb="3" eb="5">
      <t>リヨウ</t>
    </rPh>
    <rPh sb="5" eb="7">
      <t>ニンズウ</t>
    </rPh>
    <phoneticPr fontId="1"/>
  </si>
  <si>
    <t>医療法</t>
    <rPh sb="0" eb="3">
      <t>イリョウホウ</t>
    </rPh>
    <phoneticPr fontId="1"/>
  </si>
  <si>
    <t>運営</t>
    <rPh sb="0" eb="2">
      <t>ウンエイ</t>
    </rPh>
    <phoneticPr fontId="1"/>
  </si>
  <si>
    <t>有無</t>
    <rPh sb="0" eb="2">
      <t>ウム</t>
    </rPh>
    <phoneticPr fontId="1"/>
  </si>
  <si>
    <t>回/週</t>
    <rPh sb="0" eb="1">
      <t>カイ</t>
    </rPh>
    <rPh sb="2" eb="3">
      <t>シュウ</t>
    </rPh>
    <phoneticPr fontId="1"/>
  </si>
  <si>
    <t>介助有</t>
    <rPh sb="0" eb="2">
      <t>カイジョ</t>
    </rPh>
    <rPh sb="2" eb="3">
      <t>アリ</t>
    </rPh>
    <phoneticPr fontId="1"/>
  </si>
  <si>
    <t>介助無</t>
    <rPh sb="0" eb="2">
      <t>カイジョ</t>
    </rPh>
    <rPh sb="2" eb="3">
      <t>ナ</t>
    </rPh>
    <phoneticPr fontId="1"/>
  </si>
  <si>
    <t>利用不可</t>
    <rPh sb="0" eb="2">
      <t>リヨウ</t>
    </rPh>
    <rPh sb="2" eb="4">
      <t>フカ</t>
    </rPh>
    <phoneticPr fontId="1"/>
  </si>
  <si>
    <t>○○病棟</t>
    <rPh sb="2" eb="4">
      <t>ビョウトウ</t>
    </rPh>
    <phoneticPr fontId="1"/>
  </si>
  <si>
    <t>一般7</t>
    <rPh sb="0" eb="2">
      <t>イッパン</t>
    </rPh>
    <phoneticPr fontId="1"/>
  </si>
  <si>
    <t>障害10</t>
    <rPh sb="0" eb="2">
      <t>ショウガイ</t>
    </rPh>
    <phoneticPr fontId="1"/>
  </si>
  <si>
    <t>一般７</t>
    <rPh sb="0" eb="2">
      <t>イッパン</t>
    </rPh>
    <phoneticPr fontId="1"/>
  </si>
  <si>
    <t>合計</t>
    <rPh sb="0" eb="2">
      <t>ゴウケイ</t>
    </rPh>
    <phoneticPr fontId="1"/>
  </si>
  <si>
    <t>－</t>
    <phoneticPr fontId="1"/>
  </si>
  <si>
    <t>－</t>
    <phoneticPr fontId="1"/>
  </si>
  <si>
    <t>－</t>
    <phoneticPr fontId="1"/>
  </si>
  <si>
    <t>－</t>
    <phoneticPr fontId="1"/>
  </si>
  <si>
    <t>Ⅴ</t>
    <phoneticPr fontId="67"/>
  </si>
  <si>
    <t>全体整備内容について</t>
    <rPh sb="0" eb="2">
      <t>ゼンタイ</t>
    </rPh>
    <rPh sb="2" eb="4">
      <t>セイビ</t>
    </rPh>
    <rPh sb="4" eb="6">
      <t>ナイヨウ</t>
    </rPh>
    <phoneticPr fontId="67"/>
  </si>
  <si>
    <t>○整備対象部門</t>
    <phoneticPr fontId="1"/>
  </si>
  <si>
    <t>部門名</t>
    <rPh sb="0" eb="2">
      <t>ブモン</t>
    </rPh>
    <rPh sb="2" eb="3">
      <t>メイ</t>
    </rPh>
    <phoneticPr fontId="1"/>
  </si>
  <si>
    <t>整備
の有無</t>
    <rPh sb="4" eb="6">
      <t>ウム</t>
    </rPh>
    <phoneticPr fontId="1"/>
  </si>
  <si>
    <r>
      <t>動線、配置等の希望</t>
    </r>
    <r>
      <rPr>
        <sz val="8"/>
        <rFont val="メイリオ"/>
        <family val="3"/>
        <charset val="128"/>
      </rPr>
      <t xml:space="preserve">
記載例）救急と放射線は近く、給食は２階へ等々</t>
    </r>
    <rPh sb="7" eb="9">
      <t>キボウ</t>
    </rPh>
    <rPh sb="10" eb="12">
      <t>キサイ</t>
    </rPh>
    <rPh sb="12" eb="13">
      <t>レイ</t>
    </rPh>
    <rPh sb="14" eb="16">
      <t>キュウキュウ</t>
    </rPh>
    <rPh sb="17" eb="20">
      <t>ホウシャセン</t>
    </rPh>
    <rPh sb="21" eb="22">
      <t>チカ</t>
    </rPh>
    <rPh sb="24" eb="26">
      <t>キュウショク</t>
    </rPh>
    <rPh sb="28" eb="29">
      <t>カイ</t>
    </rPh>
    <rPh sb="30" eb="32">
      <t>トウトウ</t>
    </rPh>
    <phoneticPr fontId="1"/>
  </si>
  <si>
    <t>（参考）各部門の具体的な室名</t>
    <rPh sb="1" eb="3">
      <t>サンコウ</t>
    </rPh>
    <rPh sb="4" eb="5">
      <t>カク</t>
    </rPh>
    <rPh sb="5" eb="7">
      <t>ブモン</t>
    </rPh>
    <rPh sb="8" eb="11">
      <t>グタイテキ</t>
    </rPh>
    <rPh sb="12" eb="14">
      <t>シツメイ</t>
    </rPh>
    <phoneticPr fontId="1"/>
  </si>
  <si>
    <t>病棟</t>
    <phoneticPr fontId="1"/>
  </si>
  <si>
    <t>病棟</t>
    <phoneticPr fontId="1"/>
  </si>
  <si>
    <t>一般病室、ICU等他</t>
    <rPh sb="0" eb="2">
      <t>イッパン</t>
    </rPh>
    <rPh sb="2" eb="4">
      <t>ビョウシツ</t>
    </rPh>
    <rPh sb="8" eb="9">
      <t>トウ</t>
    </rPh>
    <rPh sb="9" eb="10">
      <t>ホカ</t>
    </rPh>
    <phoneticPr fontId="1"/>
  </si>
  <si>
    <t>外来</t>
    <phoneticPr fontId="1"/>
  </si>
  <si>
    <t>一般外来</t>
    <phoneticPr fontId="1"/>
  </si>
  <si>
    <t>診察室、処置室、医事、受付、待合、カルテ庫、通院治療等</t>
    <rPh sb="0" eb="3">
      <t>シンサツシツ</t>
    </rPh>
    <rPh sb="4" eb="7">
      <t>ショチシツ</t>
    </rPh>
    <rPh sb="8" eb="10">
      <t>イジ</t>
    </rPh>
    <rPh sb="11" eb="13">
      <t>ウケツケ</t>
    </rPh>
    <rPh sb="14" eb="16">
      <t>マチアイ</t>
    </rPh>
    <rPh sb="20" eb="21">
      <t>コ</t>
    </rPh>
    <rPh sb="22" eb="24">
      <t>ツウイン</t>
    </rPh>
    <rPh sb="24" eb="26">
      <t>チリョウ</t>
    </rPh>
    <rPh sb="26" eb="27">
      <t>トウ</t>
    </rPh>
    <phoneticPr fontId="1"/>
  </si>
  <si>
    <t>救急</t>
    <phoneticPr fontId="1"/>
  </si>
  <si>
    <t>救急診察室、処置室、救急専用Ｘ線撮影室、発熱外来等</t>
    <rPh sb="0" eb="2">
      <t>キュウキュウ</t>
    </rPh>
    <rPh sb="2" eb="4">
      <t>シンサツ</t>
    </rPh>
    <rPh sb="4" eb="5">
      <t>シツ</t>
    </rPh>
    <rPh sb="6" eb="9">
      <t>ショチシツ</t>
    </rPh>
    <rPh sb="10" eb="12">
      <t>キュウキュウ</t>
    </rPh>
    <rPh sb="12" eb="14">
      <t>センヨウ</t>
    </rPh>
    <rPh sb="15" eb="16">
      <t>セン</t>
    </rPh>
    <rPh sb="16" eb="18">
      <t>サツエイ</t>
    </rPh>
    <rPh sb="18" eb="19">
      <t>シツ</t>
    </rPh>
    <rPh sb="20" eb="22">
      <t>ハツネツ</t>
    </rPh>
    <rPh sb="24" eb="25">
      <t>トウ</t>
    </rPh>
    <phoneticPr fontId="1"/>
  </si>
  <si>
    <t>診療</t>
    <phoneticPr fontId="1"/>
  </si>
  <si>
    <t>検体検査</t>
    <phoneticPr fontId="1"/>
  </si>
  <si>
    <t>生化学検査室、病理検査室等</t>
    <rPh sb="0" eb="3">
      <t>セイカガク</t>
    </rPh>
    <rPh sb="3" eb="5">
      <t>ケンサ</t>
    </rPh>
    <rPh sb="5" eb="6">
      <t>シツ</t>
    </rPh>
    <rPh sb="7" eb="9">
      <t>ビョウリ</t>
    </rPh>
    <rPh sb="9" eb="12">
      <t>ケンサシツ</t>
    </rPh>
    <rPh sb="12" eb="13">
      <t>トウ</t>
    </rPh>
    <phoneticPr fontId="1"/>
  </si>
  <si>
    <t>生理検査</t>
    <phoneticPr fontId="1"/>
  </si>
  <si>
    <t>心電図室、脳波等生理検査室、内視鏡室、超音波検査室等</t>
    <rPh sb="0" eb="3">
      <t>シンデンズ</t>
    </rPh>
    <rPh sb="3" eb="4">
      <t>シツ</t>
    </rPh>
    <rPh sb="5" eb="7">
      <t>ノウハ</t>
    </rPh>
    <rPh sb="7" eb="8">
      <t>トウ</t>
    </rPh>
    <rPh sb="8" eb="10">
      <t>セイリ</t>
    </rPh>
    <rPh sb="10" eb="12">
      <t>ケンサ</t>
    </rPh>
    <rPh sb="12" eb="13">
      <t>シツ</t>
    </rPh>
    <rPh sb="14" eb="17">
      <t>ナイシキョウ</t>
    </rPh>
    <rPh sb="17" eb="18">
      <t>シツ</t>
    </rPh>
    <rPh sb="19" eb="22">
      <t>チョウオンパ</t>
    </rPh>
    <rPh sb="22" eb="24">
      <t>ケンサ</t>
    </rPh>
    <rPh sb="24" eb="26">
      <t>シツトウ</t>
    </rPh>
    <phoneticPr fontId="1"/>
  </si>
  <si>
    <t>霊安剖検</t>
    <phoneticPr fontId="1"/>
  </si>
  <si>
    <t>霊安室、剖検室等</t>
    <phoneticPr fontId="1"/>
  </si>
  <si>
    <t>画像診断</t>
    <phoneticPr fontId="1"/>
  </si>
  <si>
    <t>一般撮影室、CT室、X-TV室、MRI室、血管造影室等</t>
    <rPh sb="0" eb="2">
      <t>イッパン</t>
    </rPh>
    <rPh sb="2" eb="4">
      <t>サツエイ</t>
    </rPh>
    <rPh sb="4" eb="5">
      <t>シツ</t>
    </rPh>
    <rPh sb="8" eb="9">
      <t>シツ</t>
    </rPh>
    <rPh sb="14" eb="15">
      <t>シツ</t>
    </rPh>
    <rPh sb="21" eb="23">
      <t>ケッカン</t>
    </rPh>
    <rPh sb="23" eb="25">
      <t>ゾウエイ</t>
    </rPh>
    <rPh sb="25" eb="26">
      <t>シツ</t>
    </rPh>
    <rPh sb="26" eb="27">
      <t>トウ</t>
    </rPh>
    <phoneticPr fontId="1"/>
  </si>
  <si>
    <t>放射線治療</t>
    <phoneticPr fontId="1"/>
  </si>
  <si>
    <t>リニアック、アフターローディング、ベータトロン等</t>
    <rPh sb="23" eb="24">
      <t>トウ</t>
    </rPh>
    <phoneticPr fontId="1"/>
  </si>
  <si>
    <t>核医学検査</t>
    <phoneticPr fontId="1"/>
  </si>
  <si>
    <t>体外測定室、試料測定室等</t>
    <rPh sb="0" eb="2">
      <t>タイガイ</t>
    </rPh>
    <rPh sb="2" eb="4">
      <t>ソクテイ</t>
    </rPh>
    <rPh sb="4" eb="5">
      <t>シツ</t>
    </rPh>
    <rPh sb="6" eb="8">
      <t>シリョウ</t>
    </rPh>
    <rPh sb="8" eb="10">
      <t>ソクテイ</t>
    </rPh>
    <rPh sb="10" eb="11">
      <t>シツ</t>
    </rPh>
    <rPh sb="11" eb="12">
      <t>トウ</t>
    </rPh>
    <phoneticPr fontId="1"/>
  </si>
  <si>
    <t>手術</t>
    <phoneticPr fontId="1"/>
  </si>
  <si>
    <t>手術室、回復室、家族待合等</t>
    <rPh sb="0" eb="3">
      <t>シュジュツシツ</t>
    </rPh>
    <rPh sb="4" eb="6">
      <t>カイフク</t>
    </rPh>
    <rPh sb="6" eb="7">
      <t>シツ</t>
    </rPh>
    <rPh sb="8" eb="10">
      <t>カゾク</t>
    </rPh>
    <rPh sb="10" eb="12">
      <t>マチアイ</t>
    </rPh>
    <rPh sb="12" eb="13">
      <t>トウ</t>
    </rPh>
    <phoneticPr fontId="1"/>
  </si>
  <si>
    <t>分娩</t>
    <phoneticPr fontId="1"/>
  </si>
  <si>
    <t>陣痛室、分娩室、新生児室等</t>
    <rPh sb="0" eb="2">
      <t>ジンツウ</t>
    </rPh>
    <rPh sb="2" eb="3">
      <t>シツ</t>
    </rPh>
    <rPh sb="4" eb="7">
      <t>ブンベンシツ</t>
    </rPh>
    <rPh sb="8" eb="11">
      <t>シンセイジ</t>
    </rPh>
    <rPh sb="11" eb="13">
      <t>シツトウ</t>
    </rPh>
    <phoneticPr fontId="1"/>
  </si>
  <si>
    <t>リハビリ</t>
    <phoneticPr fontId="1"/>
  </si>
  <si>
    <t>運動・作業・理学・言語療法室、温熱療法室、療育訓練室、機能訓練室等</t>
    <rPh sb="0" eb="2">
      <t>ウンドウ</t>
    </rPh>
    <rPh sb="3" eb="5">
      <t>サギョウ</t>
    </rPh>
    <rPh sb="6" eb="8">
      <t>リガク</t>
    </rPh>
    <rPh sb="9" eb="11">
      <t>ゲンゴ</t>
    </rPh>
    <rPh sb="11" eb="13">
      <t>リョウホウ</t>
    </rPh>
    <rPh sb="13" eb="14">
      <t>シツ</t>
    </rPh>
    <rPh sb="15" eb="17">
      <t>オンネツ</t>
    </rPh>
    <rPh sb="21" eb="23">
      <t>リョウイク</t>
    </rPh>
    <rPh sb="23" eb="25">
      <t>クンレン</t>
    </rPh>
    <rPh sb="25" eb="26">
      <t>シツ</t>
    </rPh>
    <rPh sb="27" eb="29">
      <t>キノウ</t>
    </rPh>
    <rPh sb="29" eb="31">
      <t>クンレン</t>
    </rPh>
    <rPh sb="31" eb="32">
      <t>シツ</t>
    </rPh>
    <rPh sb="32" eb="33">
      <t>トウ</t>
    </rPh>
    <phoneticPr fontId="1"/>
  </si>
  <si>
    <t>透析</t>
    <phoneticPr fontId="1"/>
  </si>
  <si>
    <t>血液透析室等</t>
    <rPh sb="0" eb="2">
      <t>ケツエキ</t>
    </rPh>
    <rPh sb="2" eb="4">
      <t>トウセキ</t>
    </rPh>
    <rPh sb="4" eb="5">
      <t>シツ</t>
    </rPh>
    <rPh sb="5" eb="6">
      <t>トウ</t>
    </rPh>
    <phoneticPr fontId="1"/>
  </si>
  <si>
    <t>特殊治療</t>
    <phoneticPr fontId="1"/>
  </si>
  <si>
    <t>高圧酸素治療室等</t>
    <rPh sb="0" eb="2">
      <t>コウアツ</t>
    </rPh>
    <rPh sb="2" eb="4">
      <t>サンソ</t>
    </rPh>
    <rPh sb="4" eb="8">
      <t>チリョウシツトウ</t>
    </rPh>
    <phoneticPr fontId="1"/>
  </si>
  <si>
    <t>供給</t>
    <phoneticPr fontId="1"/>
  </si>
  <si>
    <t>薬剤</t>
    <phoneticPr fontId="1"/>
  </si>
  <si>
    <t>製剤室、調剤室、薬局事務室、待合等</t>
    <rPh sb="0" eb="2">
      <t>セイザイ</t>
    </rPh>
    <rPh sb="2" eb="3">
      <t>シツ</t>
    </rPh>
    <rPh sb="4" eb="6">
      <t>チョウザイ</t>
    </rPh>
    <rPh sb="6" eb="7">
      <t>シツ</t>
    </rPh>
    <rPh sb="8" eb="10">
      <t>ヤッキョク</t>
    </rPh>
    <rPh sb="10" eb="13">
      <t>ジムシツ</t>
    </rPh>
    <rPh sb="14" eb="16">
      <t>マチアイ</t>
    </rPh>
    <rPh sb="16" eb="17">
      <t>トウ</t>
    </rPh>
    <phoneticPr fontId="1"/>
  </si>
  <si>
    <t>材料滅菌</t>
    <phoneticPr fontId="1"/>
  </si>
  <si>
    <t>組立・洗浄、滅菌室、保管庫等</t>
    <rPh sb="0" eb="2">
      <t>クミタテ</t>
    </rPh>
    <rPh sb="3" eb="5">
      <t>センジョウ</t>
    </rPh>
    <rPh sb="6" eb="8">
      <t>メッキン</t>
    </rPh>
    <rPh sb="8" eb="9">
      <t>シツ</t>
    </rPh>
    <rPh sb="10" eb="13">
      <t>ホカンコ</t>
    </rPh>
    <rPh sb="13" eb="14">
      <t>トウ</t>
    </rPh>
    <phoneticPr fontId="1"/>
  </si>
  <si>
    <t>栄養管理</t>
    <phoneticPr fontId="1"/>
  </si>
  <si>
    <t>厨房、食品庫、給食事務室等</t>
    <rPh sb="0" eb="2">
      <t>チュウボウ</t>
    </rPh>
    <rPh sb="3" eb="5">
      <t>ショクヒン</t>
    </rPh>
    <rPh sb="5" eb="6">
      <t>コ</t>
    </rPh>
    <rPh sb="7" eb="9">
      <t>キュウショク</t>
    </rPh>
    <rPh sb="9" eb="12">
      <t>ジムシツ</t>
    </rPh>
    <rPh sb="12" eb="13">
      <t>トウ</t>
    </rPh>
    <phoneticPr fontId="1"/>
  </si>
  <si>
    <t>洗濯</t>
    <phoneticPr fontId="1"/>
  </si>
  <si>
    <t>洗濯室、乾燥室、洗濯事務室等</t>
    <rPh sb="0" eb="2">
      <t>センタク</t>
    </rPh>
    <rPh sb="2" eb="3">
      <t>シツ</t>
    </rPh>
    <rPh sb="4" eb="6">
      <t>カンソウ</t>
    </rPh>
    <rPh sb="6" eb="7">
      <t>シツ</t>
    </rPh>
    <rPh sb="8" eb="10">
      <t>センタク</t>
    </rPh>
    <rPh sb="10" eb="13">
      <t>ジムシツ</t>
    </rPh>
    <rPh sb="13" eb="14">
      <t>トウ</t>
    </rPh>
    <phoneticPr fontId="1"/>
  </si>
  <si>
    <t>中央倉庫</t>
    <phoneticPr fontId="1"/>
  </si>
  <si>
    <t>SPD、物品倉庫、ＭＥ機器管理室等</t>
    <rPh sb="4" eb="6">
      <t>ブッピン</t>
    </rPh>
    <rPh sb="6" eb="8">
      <t>ソウコ</t>
    </rPh>
    <rPh sb="11" eb="13">
      <t>キキ</t>
    </rPh>
    <rPh sb="13" eb="15">
      <t>カンリ</t>
    </rPh>
    <rPh sb="15" eb="16">
      <t>シツ</t>
    </rPh>
    <rPh sb="16" eb="17">
      <t>トウ</t>
    </rPh>
    <phoneticPr fontId="1"/>
  </si>
  <si>
    <t>エネルギー</t>
    <phoneticPr fontId="1"/>
  </si>
  <si>
    <t>空調機械室、電気室、ボイラー室等</t>
    <rPh sb="0" eb="2">
      <t>クウチョウ</t>
    </rPh>
    <rPh sb="2" eb="5">
      <t>キカイシツ</t>
    </rPh>
    <rPh sb="6" eb="8">
      <t>デンキ</t>
    </rPh>
    <rPh sb="8" eb="9">
      <t>シツ</t>
    </rPh>
    <rPh sb="15" eb="16">
      <t>トウ</t>
    </rPh>
    <phoneticPr fontId="1"/>
  </si>
  <si>
    <t>管理</t>
    <phoneticPr fontId="1"/>
  </si>
  <si>
    <t>運営関係諸室</t>
    <phoneticPr fontId="1"/>
  </si>
  <si>
    <t>院長室、事務室、医局、会議室、情報処理室、病歴管理室等</t>
    <rPh sb="0" eb="3">
      <t>インチョウシツ</t>
    </rPh>
    <rPh sb="4" eb="7">
      <t>ジムシツ</t>
    </rPh>
    <rPh sb="8" eb="10">
      <t>イキョク</t>
    </rPh>
    <rPh sb="11" eb="14">
      <t>カイギシツ</t>
    </rPh>
    <rPh sb="15" eb="17">
      <t>ジョウホウ</t>
    </rPh>
    <rPh sb="17" eb="19">
      <t>ショリ</t>
    </rPh>
    <rPh sb="19" eb="20">
      <t>シツ</t>
    </rPh>
    <rPh sb="21" eb="23">
      <t>ビョウレキ</t>
    </rPh>
    <rPh sb="23" eb="25">
      <t>カンリ</t>
    </rPh>
    <rPh sb="25" eb="27">
      <t>シツトウ</t>
    </rPh>
    <phoneticPr fontId="1"/>
  </si>
  <si>
    <t>厚生関係諸室</t>
    <phoneticPr fontId="1"/>
  </si>
  <si>
    <t>食堂、売店、休憩室、理髪室、職員更衣室、委託業者控室等</t>
    <rPh sb="0" eb="2">
      <t>ショクドウ</t>
    </rPh>
    <rPh sb="3" eb="5">
      <t>バイテン</t>
    </rPh>
    <rPh sb="6" eb="9">
      <t>キュウケイシツ</t>
    </rPh>
    <rPh sb="10" eb="12">
      <t>リハツ</t>
    </rPh>
    <rPh sb="12" eb="13">
      <t>シツ</t>
    </rPh>
    <rPh sb="14" eb="16">
      <t>ショクイン</t>
    </rPh>
    <rPh sb="16" eb="18">
      <t>コウイ</t>
    </rPh>
    <rPh sb="18" eb="19">
      <t>シツ</t>
    </rPh>
    <rPh sb="20" eb="22">
      <t>イタク</t>
    </rPh>
    <rPh sb="22" eb="24">
      <t>ギョウシャ</t>
    </rPh>
    <rPh sb="24" eb="26">
      <t>ヒカエシツ</t>
    </rPh>
    <rPh sb="26" eb="27">
      <t>トウ</t>
    </rPh>
    <phoneticPr fontId="1"/>
  </si>
  <si>
    <t>研究
研修</t>
    <rPh sb="0" eb="2">
      <t>ケンキュウ</t>
    </rPh>
    <rPh sb="3" eb="5">
      <t>ケンシュウ</t>
    </rPh>
    <phoneticPr fontId="1"/>
  </si>
  <si>
    <t>研究部門</t>
    <rPh sb="0" eb="2">
      <t>ケンキュウ</t>
    </rPh>
    <rPh sb="2" eb="4">
      <t>ブモン</t>
    </rPh>
    <phoneticPr fontId="1"/>
  </si>
  <si>
    <t>臨床研究</t>
    <rPh sb="0" eb="2">
      <t>リンショウ</t>
    </rPh>
    <rPh sb="2" eb="4">
      <t>ケンキュウ</t>
    </rPh>
    <phoneticPr fontId="1"/>
  </si>
  <si>
    <t>研修部門</t>
    <rPh sb="0" eb="2">
      <t>ケンシュウ</t>
    </rPh>
    <rPh sb="2" eb="4">
      <t>ブモン</t>
    </rPh>
    <phoneticPr fontId="1"/>
  </si>
  <si>
    <t>教育研修</t>
    <rPh sb="0" eb="2">
      <t>キョウイク</t>
    </rPh>
    <rPh sb="2" eb="4">
      <t>ケンシュウ</t>
    </rPh>
    <phoneticPr fontId="1"/>
  </si>
  <si>
    <t>渡廊下</t>
    <rPh sb="0" eb="1">
      <t>ワタリ</t>
    </rPh>
    <rPh sb="1" eb="3">
      <t>ロウカ</t>
    </rPh>
    <phoneticPr fontId="1"/>
  </si>
  <si>
    <t>渡廊下、その他</t>
    <rPh sb="0" eb="1">
      <t>ワタ</t>
    </rPh>
    <rPh sb="1" eb="3">
      <t>ロウカ</t>
    </rPh>
    <rPh sb="6" eb="7">
      <t>タ</t>
    </rPh>
    <phoneticPr fontId="1"/>
  </si>
  <si>
    <t>Ⅵ</t>
    <phoneticPr fontId="67"/>
  </si>
  <si>
    <t>病棟整備について</t>
    <rPh sb="0" eb="2">
      <t>ビョウトウ</t>
    </rPh>
    <rPh sb="2" eb="4">
      <t>セイビ</t>
    </rPh>
    <phoneticPr fontId="67"/>
  </si>
  <si>
    <t>○病棟構成を記入ください。(整備しない病棟についても記載してください)　</t>
    <rPh sb="14" eb="16">
      <t>セイビ</t>
    </rPh>
    <rPh sb="19" eb="21">
      <t>ビョウトウ</t>
    </rPh>
    <rPh sb="26" eb="28">
      <t>キサイ</t>
    </rPh>
    <phoneticPr fontId="1"/>
  </si>
  <si>
    <t>整備前</t>
    <rPh sb="0" eb="2">
      <t>セイビ</t>
    </rPh>
    <rPh sb="2" eb="3">
      <t>マエ</t>
    </rPh>
    <phoneticPr fontId="1"/>
  </si>
  <si>
    <t>新築
改修
他</t>
    <rPh sb="0" eb="2">
      <t>シンチク</t>
    </rPh>
    <rPh sb="3" eb="5">
      <t>カイシュウ</t>
    </rPh>
    <rPh sb="6" eb="7">
      <t>ホカ</t>
    </rPh>
    <phoneticPr fontId="1"/>
  </si>
  <si>
    <t>整備後</t>
    <rPh sb="0" eb="2">
      <t>セイビ</t>
    </rPh>
    <rPh sb="2" eb="3">
      <t>ゴ</t>
    </rPh>
    <phoneticPr fontId="1"/>
  </si>
  <si>
    <t>差</t>
    <rPh sb="0" eb="1">
      <t>サ</t>
    </rPh>
    <phoneticPr fontId="67"/>
  </si>
  <si>
    <t>整備後の主な診療科</t>
    <rPh sb="0" eb="2">
      <t>セイビ</t>
    </rPh>
    <rPh sb="2" eb="3">
      <t>ゴ</t>
    </rPh>
    <rPh sb="4" eb="5">
      <t>シュ</t>
    </rPh>
    <rPh sb="6" eb="9">
      <t>シンリョウカ</t>
    </rPh>
    <phoneticPr fontId="1"/>
  </si>
  <si>
    <t>→</t>
    <phoneticPr fontId="1"/>
  </si>
  <si>
    <t>新</t>
  </si>
  <si>
    <t>→</t>
    <phoneticPr fontId="1"/>
  </si>
  <si>
    <t>あ病棟</t>
    <rPh sb="1" eb="3">
      <t>ビョウトウ</t>
    </rPh>
    <phoneticPr fontId="1"/>
  </si>
  <si>
    <t>→</t>
    <phoneticPr fontId="1"/>
  </si>
  <si>
    <t>改</t>
  </si>
  <si>
    <t>→</t>
    <phoneticPr fontId="1"/>
  </si>
  <si>
    <t>い病棟</t>
    <rPh sb="1" eb="3">
      <t>ビョウトウ</t>
    </rPh>
    <phoneticPr fontId="67"/>
  </si>
  <si>
    <t>→</t>
    <phoneticPr fontId="1"/>
  </si>
  <si>
    <t>う病棟</t>
    <rPh sb="1" eb="3">
      <t>ビョウトウ</t>
    </rPh>
    <phoneticPr fontId="67"/>
  </si>
  <si>
    <t>→</t>
    <phoneticPr fontId="1"/>
  </si>
  <si>
    <t>→</t>
    <phoneticPr fontId="1"/>
  </si>
  <si>
    <t>え病棟</t>
    <rPh sb="1" eb="3">
      <t>ビョウトウ</t>
    </rPh>
    <phoneticPr fontId="1"/>
  </si>
  <si>
    <t>お病棟</t>
    <rPh sb="1" eb="3">
      <t>ビョウトウ</t>
    </rPh>
    <phoneticPr fontId="1"/>
  </si>
  <si>
    <t>→</t>
    <phoneticPr fontId="1"/>
  </si>
  <si>
    <t>か病棟</t>
    <rPh sb="1" eb="3">
      <t>ビョウトウ</t>
    </rPh>
    <phoneticPr fontId="1"/>
  </si>
  <si>
    <t>き病棟</t>
    <rPh sb="1" eb="3">
      <t>ビョウトウ</t>
    </rPh>
    <phoneticPr fontId="1"/>
  </si>
  <si>
    <t>く病棟</t>
    <rPh sb="1" eb="3">
      <t>ビョウトウ</t>
    </rPh>
    <phoneticPr fontId="1"/>
  </si>
  <si>
    <t>け病棟</t>
    <rPh sb="1" eb="3">
      <t>ビョウトウ</t>
    </rPh>
    <phoneticPr fontId="1"/>
  </si>
  <si>
    <t>→</t>
    <phoneticPr fontId="1"/>
  </si>
  <si>
    <t>→</t>
    <phoneticPr fontId="1"/>
  </si>
  <si>
    <t>－</t>
    <phoneticPr fontId="1"/>
  </si>
  <si>
    <t>－</t>
    <phoneticPr fontId="1"/>
  </si>
  <si>
    <t>○必要諸室を記載（必要無い室は削除、不足があれば加筆）してください。</t>
    <rPh sb="1" eb="3">
      <t>ヒツヨウ</t>
    </rPh>
    <rPh sb="3" eb="4">
      <t>ショ</t>
    </rPh>
    <rPh sb="4" eb="5">
      <t>シツ</t>
    </rPh>
    <rPh sb="6" eb="8">
      <t>キサイ</t>
    </rPh>
    <rPh sb="13" eb="14">
      <t>シツ</t>
    </rPh>
    <rPh sb="18" eb="20">
      <t>フソク</t>
    </rPh>
    <phoneticPr fontId="1"/>
  </si>
  <si>
    <t>病棟に必要な
部　屋</t>
    <rPh sb="0" eb="2">
      <t>ビョウトウ</t>
    </rPh>
    <rPh sb="3" eb="5">
      <t>ヒツヨウ</t>
    </rPh>
    <rPh sb="7" eb="8">
      <t>ブ</t>
    </rPh>
    <rPh sb="9" eb="10">
      <t>ヤ</t>
    </rPh>
    <phoneticPr fontId="1"/>
  </si>
  <si>
    <t>病室、診察室、処置室、面談室、面会室、食堂、ディルーム、配膳室
トイレ、洗面、浴室、洗濯室、汚物処理室、汚物置場、
器材庫、ストレッチャー・車椅子置場、リネン庫、おむつ置場
スタッフステーション、カンファレンス、休憩室</t>
    <rPh sb="0" eb="2">
      <t>ビョウシツ</t>
    </rPh>
    <rPh sb="3" eb="6">
      <t>シンサツシツ</t>
    </rPh>
    <rPh sb="7" eb="9">
      <t>ショチ</t>
    </rPh>
    <rPh sb="9" eb="10">
      <t>シツ</t>
    </rPh>
    <rPh sb="11" eb="14">
      <t>メンダンシツ</t>
    </rPh>
    <rPh sb="15" eb="18">
      <t>メンカイシツ</t>
    </rPh>
    <rPh sb="19" eb="21">
      <t>ショクドウ</t>
    </rPh>
    <rPh sb="28" eb="31">
      <t>ハイゼンシツ</t>
    </rPh>
    <rPh sb="36" eb="38">
      <t>センメン</t>
    </rPh>
    <rPh sb="39" eb="41">
      <t>ヨクシツ</t>
    </rPh>
    <rPh sb="42" eb="44">
      <t>センタク</t>
    </rPh>
    <rPh sb="44" eb="45">
      <t>シツ</t>
    </rPh>
    <rPh sb="58" eb="61">
      <t>キザイコ</t>
    </rPh>
    <rPh sb="70" eb="73">
      <t>クルマイス</t>
    </rPh>
    <rPh sb="73" eb="75">
      <t>オキバ</t>
    </rPh>
    <rPh sb="79" eb="80">
      <t>コ</t>
    </rPh>
    <rPh sb="84" eb="86">
      <t>オキバ</t>
    </rPh>
    <phoneticPr fontId="1"/>
  </si>
  <si>
    <t>○整備後の病棟の水廻りについて記載してください（整備しない病棟については記載不要です）</t>
    <rPh sb="1" eb="3">
      <t>セイビ</t>
    </rPh>
    <rPh sb="3" eb="4">
      <t>ゴ</t>
    </rPh>
    <rPh sb="5" eb="7">
      <t>ビョウトウ</t>
    </rPh>
    <rPh sb="8" eb="10">
      <t>ミズマワ</t>
    </rPh>
    <rPh sb="15" eb="17">
      <t>キサイ</t>
    </rPh>
    <rPh sb="24" eb="26">
      <t>セイビ</t>
    </rPh>
    <rPh sb="29" eb="31">
      <t>ビョウトウ</t>
    </rPh>
    <rPh sb="36" eb="38">
      <t>キサイ</t>
    </rPh>
    <rPh sb="38" eb="40">
      <t>フヨウ</t>
    </rPh>
    <phoneticPr fontId="1"/>
  </si>
  <si>
    <t>整備後
病棟名</t>
    <rPh sb="0" eb="2">
      <t>セイビ</t>
    </rPh>
    <rPh sb="2" eb="3">
      <t>ゴ</t>
    </rPh>
    <rPh sb="4" eb="6">
      <t>ビョウトウ</t>
    </rPh>
    <rPh sb="6" eb="7">
      <t>メイ</t>
    </rPh>
    <phoneticPr fontId="1"/>
  </si>
  <si>
    <t>トイレ</t>
    <phoneticPr fontId="1"/>
  </si>
  <si>
    <t>浴室</t>
    <rPh sb="0" eb="2">
      <t>ヨクシツ</t>
    </rPh>
    <phoneticPr fontId="1"/>
  </si>
  <si>
    <t>種類</t>
    <rPh sb="0" eb="2">
      <t>シュルイ</t>
    </rPh>
    <phoneticPr fontId="1"/>
  </si>
  <si>
    <t>大便器</t>
    <rPh sb="0" eb="3">
      <t>ダイベンキ</t>
    </rPh>
    <phoneticPr fontId="1"/>
  </si>
  <si>
    <t>小便器</t>
    <rPh sb="0" eb="3">
      <t>ショウベンキ</t>
    </rPh>
    <phoneticPr fontId="1"/>
  </si>
  <si>
    <t>多目的</t>
    <rPh sb="0" eb="3">
      <t>タモクテキ</t>
    </rPh>
    <phoneticPr fontId="1"/>
  </si>
  <si>
    <t>機械浴</t>
    <rPh sb="0" eb="3">
      <t>キカイヨク</t>
    </rPh>
    <phoneticPr fontId="1"/>
  </si>
  <si>
    <t>ﾐｽﾄ浴</t>
    <rPh sb="3" eb="4">
      <t>ヨク</t>
    </rPh>
    <phoneticPr fontId="1"/>
  </si>
  <si>
    <t>ﾕﾆｯﾄﾊﾞｽ</t>
    <phoneticPr fontId="1"/>
  </si>
  <si>
    <t>ﾕﾆｯﾄｼｬﾜｰ</t>
    <phoneticPr fontId="1"/>
  </si>
  <si>
    <t>洗髪台</t>
    <rPh sb="0" eb="3">
      <t>センパツダイ</t>
    </rPh>
    <phoneticPr fontId="1"/>
  </si>
  <si>
    <t>分散ﾄｲﾚ</t>
  </si>
  <si>
    <t>介助浴</t>
  </si>
  <si>
    <t>一般用</t>
  </si>
  <si>
    <t>Ⅶ</t>
    <phoneticPr fontId="67"/>
  </si>
  <si>
    <t>病室について</t>
    <rPh sb="0" eb="2">
      <t>ビョウシツ</t>
    </rPh>
    <phoneticPr fontId="67"/>
  </si>
  <si>
    <t>○病室について記載してください（整備しない病棟についても記載してください）</t>
    <rPh sb="1" eb="3">
      <t>ビョウシツ</t>
    </rPh>
    <rPh sb="7" eb="9">
      <t>キサイ</t>
    </rPh>
    <rPh sb="28" eb="30">
      <t>キサイ</t>
    </rPh>
    <phoneticPr fontId="1"/>
  </si>
  <si>
    <t>病床数</t>
    <phoneticPr fontId="1"/>
  </si>
  <si>
    <t>個室数</t>
    <rPh sb="0" eb="2">
      <t>コシツ</t>
    </rPh>
    <rPh sb="2" eb="3">
      <t>スウ</t>
    </rPh>
    <phoneticPr fontId="1"/>
  </si>
  <si>
    <t>その他</t>
    <rPh sb="2" eb="3">
      <t>タ</t>
    </rPh>
    <phoneticPr fontId="1"/>
  </si>
  <si>
    <t>室数</t>
    <rPh sb="0" eb="2">
      <t>シツスウ</t>
    </rPh>
    <phoneticPr fontId="1"/>
  </si>
  <si>
    <t>重症</t>
    <phoneticPr fontId="1"/>
  </si>
  <si>
    <t>差額Ａ</t>
    <phoneticPr fontId="1"/>
  </si>
  <si>
    <t>差額Ｂ</t>
    <phoneticPr fontId="1"/>
  </si>
  <si>
    <t>差額Ｃ</t>
    <phoneticPr fontId="1"/>
  </si>
  <si>
    <t>救命</t>
  </si>
  <si>
    <t>ICU</t>
  </si>
  <si>
    <t>CCU</t>
  </si>
  <si>
    <t>NICU</t>
  </si>
  <si>
    <t>計</t>
    <rPh sb="0" eb="1">
      <t>ケイ</t>
    </rPh>
    <phoneticPr fontId="1"/>
  </si>
  <si>
    <t>－</t>
    <phoneticPr fontId="1"/>
  </si>
  <si>
    <t>個室率：</t>
    <rPh sb="0" eb="2">
      <t>コシツ</t>
    </rPh>
    <rPh sb="2" eb="3">
      <t>リツ</t>
    </rPh>
    <phoneticPr fontId="1"/>
  </si>
  <si>
    <t>重症個室率：</t>
    <rPh sb="0" eb="2">
      <t>ジュウショウ</t>
    </rPh>
    <rPh sb="2" eb="4">
      <t>コシツ</t>
    </rPh>
    <rPh sb="4" eb="5">
      <t>リツ</t>
    </rPh>
    <phoneticPr fontId="1"/>
  </si>
  <si>
    <t>差額個室率：</t>
    <rPh sb="0" eb="2">
      <t>サガク</t>
    </rPh>
    <rPh sb="2" eb="4">
      <t>コシツ</t>
    </rPh>
    <rPh sb="4" eb="5">
      <t>リツ</t>
    </rPh>
    <phoneticPr fontId="1"/>
  </si>
  <si>
    <t>（病院全体）</t>
    <rPh sb="1" eb="3">
      <t>ビョウイン</t>
    </rPh>
    <rPh sb="3" eb="5">
      <t>ゼンタイ</t>
    </rPh>
    <phoneticPr fontId="1"/>
  </si>
  <si>
    <t>○各病室内の水廻りについて</t>
    <rPh sb="1" eb="2">
      <t>カク</t>
    </rPh>
    <rPh sb="2" eb="4">
      <t>ビョウシツ</t>
    </rPh>
    <rPh sb="4" eb="5">
      <t>ナイ</t>
    </rPh>
    <rPh sb="6" eb="7">
      <t>ミズ</t>
    </rPh>
    <rPh sb="7" eb="8">
      <t>マワ</t>
    </rPh>
    <phoneticPr fontId="1"/>
  </si>
  <si>
    <r>
      <t xml:space="preserve">個室ﾄｲﾚ
</t>
    </r>
    <r>
      <rPr>
        <sz val="8"/>
        <rFont val="HG丸ｺﾞｼｯｸM-PRO"/>
        <family val="3"/>
        <charset val="128"/>
      </rPr>
      <t>(病室内から
利用)</t>
    </r>
    <rPh sb="0" eb="2">
      <t>コシツ</t>
    </rPh>
    <rPh sb="7" eb="10">
      <t>ビョウシツナイ</t>
    </rPh>
    <rPh sb="13" eb="15">
      <t>リヨウ</t>
    </rPh>
    <phoneticPr fontId="1"/>
  </si>
  <si>
    <t>個室ﾄｲﾚ　＋
ﾕﾆｯﾄｼｬﾜｰ</t>
    <rPh sb="0" eb="2">
      <t>コシツ</t>
    </rPh>
    <phoneticPr fontId="1"/>
  </si>
  <si>
    <t>個室ﾄｲﾚ
＋
ﾕﾆｯﾄﾊﾞｽ</t>
    <rPh sb="0" eb="2">
      <t>コシツ</t>
    </rPh>
    <phoneticPr fontId="1"/>
  </si>
  <si>
    <t>ﾕﾆｯﾄｼｬﾜｰ
(ﾄｲﾚ付)</t>
    <rPh sb="13" eb="14">
      <t>ツ</t>
    </rPh>
    <phoneticPr fontId="1"/>
  </si>
  <si>
    <t>ﾕﾆｯﾄﾊﾞｽ
(ﾄｲﾚ付)</t>
    <rPh sb="12" eb="13">
      <t>ツ</t>
    </rPh>
    <phoneticPr fontId="1"/>
  </si>
  <si>
    <t>ﾐﾆｷｯﾁﾝ</t>
    <phoneticPr fontId="1"/>
  </si>
  <si>
    <t>洗面台
(患者用)</t>
    <rPh sb="0" eb="3">
      <t>センメンダイ</t>
    </rPh>
    <rPh sb="5" eb="8">
      <t>カンジャヨウ</t>
    </rPh>
    <phoneticPr fontId="1"/>
  </si>
  <si>
    <t>手洗器
(ｽﾀｯﾌ用)</t>
    <rPh sb="0" eb="2">
      <t>テアラ</t>
    </rPh>
    <rPh sb="2" eb="3">
      <t>キ</t>
    </rPh>
    <rPh sb="9" eb="10">
      <t>ヨウ</t>
    </rPh>
    <phoneticPr fontId="1"/>
  </si>
  <si>
    <t>○</t>
  </si>
  <si>
    <t>○４床室以外の多床室を設ける場合や上記以外の特別な室を設置する場合、上記に記載できない場合は、理由や具体的な使い方を記載してください。</t>
    <rPh sb="17" eb="19">
      <t>ジョウキ</t>
    </rPh>
    <rPh sb="19" eb="21">
      <t>イガイ</t>
    </rPh>
    <rPh sb="22" eb="24">
      <t>トクベツ</t>
    </rPh>
    <rPh sb="25" eb="26">
      <t>シツ</t>
    </rPh>
    <rPh sb="27" eb="29">
      <t>セッチ</t>
    </rPh>
    <rPh sb="31" eb="33">
      <t>バアイ</t>
    </rPh>
    <rPh sb="34" eb="36">
      <t>ジョウキ</t>
    </rPh>
    <rPh sb="37" eb="39">
      <t>キサイ</t>
    </rPh>
    <rPh sb="43" eb="45">
      <t>バアイ</t>
    </rPh>
    <rPh sb="47" eb="49">
      <t>リユウ</t>
    </rPh>
    <rPh sb="50" eb="53">
      <t>グタイテキ</t>
    </rPh>
    <rPh sb="54" eb="55">
      <t>ツカ</t>
    </rPh>
    <rPh sb="56" eb="57">
      <t>カタ</t>
    </rPh>
    <phoneticPr fontId="1"/>
  </si>
  <si>
    <t>Ⅷ</t>
    <phoneticPr fontId="67"/>
  </si>
  <si>
    <t>外来エリア</t>
    <rPh sb="0" eb="2">
      <t>ガイライ</t>
    </rPh>
    <phoneticPr fontId="67"/>
  </si>
  <si>
    <t>○希望する診療科の配置方式を選んでください。</t>
    <phoneticPr fontId="1"/>
  </si>
  <si>
    <t>ﾌﾘｰｱﾄﾞﾚｽ</t>
    <phoneticPr fontId="1"/>
  </si>
  <si>
    <t>同形状の診療室を並べ、使用する診療科を固定しないで弾力的に運用する方式</t>
    <phoneticPr fontId="1"/>
  </si>
  <si>
    <t>ｾﾝﾀｰ方式</t>
    <phoneticPr fontId="1"/>
  </si>
  <si>
    <t>関連診療科を集約したり、臓器別に纏めたりすることで、集学的医療を図る方式</t>
    <rPh sb="16" eb="17">
      <t>マト</t>
    </rPh>
    <phoneticPr fontId="1"/>
  </si>
  <si>
    <t>その他</t>
    <phoneticPr fontId="1"/>
  </si>
  <si>
    <t>（その他希望があれば具体的に記載してください）</t>
    <rPh sb="3" eb="4">
      <t>タ</t>
    </rPh>
    <rPh sb="4" eb="6">
      <t>キボウ</t>
    </rPh>
    <rPh sb="10" eb="13">
      <t>グタイテキ</t>
    </rPh>
    <rPh sb="14" eb="16">
      <t>キサイ</t>
    </rPh>
    <phoneticPr fontId="1"/>
  </si>
  <si>
    <t>必要諸室</t>
    <rPh sb="0" eb="2">
      <t>ヒツヨウ</t>
    </rPh>
    <rPh sb="2" eb="3">
      <t>ショ</t>
    </rPh>
    <rPh sb="3" eb="4">
      <t>シツ</t>
    </rPh>
    <phoneticPr fontId="1"/>
  </si>
  <si>
    <t>診察室：</t>
    <rPh sb="0" eb="3">
      <t>シンサツシツ</t>
    </rPh>
    <phoneticPr fontId="1"/>
  </si>
  <si>
    <t>処置室：</t>
    <rPh sb="0" eb="2">
      <t>ショチ</t>
    </rPh>
    <rPh sb="2" eb="3">
      <t>シツ</t>
    </rPh>
    <phoneticPr fontId="1"/>
  </si>
  <si>
    <t>○○室：</t>
    <rPh sb="2" eb="3">
      <t>シツ</t>
    </rPh>
    <phoneticPr fontId="1"/>
  </si>
  <si>
    <t>総合受付、部門受付、入院管理室、地域連携室、面談室
トイレ、器材庫、ストレッチャー・車椅子置場、カンファレンス、休憩室</t>
    <rPh sb="0" eb="2">
      <t>ソウゴウ</t>
    </rPh>
    <rPh sb="2" eb="4">
      <t>ウケツケ</t>
    </rPh>
    <rPh sb="5" eb="7">
      <t>ブモン</t>
    </rPh>
    <rPh sb="7" eb="9">
      <t>ウケツケ</t>
    </rPh>
    <rPh sb="10" eb="12">
      <t>ニュウイン</t>
    </rPh>
    <rPh sb="12" eb="14">
      <t>カンリ</t>
    </rPh>
    <rPh sb="14" eb="15">
      <t>シツ</t>
    </rPh>
    <rPh sb="16" eb="18">
      <t>チイキ</t>
    </rPh>
    <rPh sb="18" eb="21">
      <t>レンケイシツ</t>
    </rPh>
    <rPh sb="22" eb="25">
      <t>メンダンシツ</t>
    </rPh>
    <rPh sb="30" eb="33">
      <t>キザイコ</t>
    </rPh>
    <rPh sb="42" eb="45">
      <t>クルマイス</t>
    </rPh>
    <rPh sb="45" eb="47">
      <t>オキバ</t>
    </rPh>
    <phoneticPr fontId="1"/>
  </si>
  <si>
    <t>Ⅸ</t>
    <phoneticPr fontId="67"/>
  </si>
  <si>
    <t>救急エリア</t>
    <rPh sb="0" eb="2">
      <t>キュウキュウ</t>
    </rPh>
    <phoneticPr fontId="67"/>
  </si>
  <si>
    <t>○整備後　何次救急を希望しますか。</t>
    <rPh sb="1" eb="3">
      <t>セイビ</t>
    </rPh>
    <rPh sb="3" eb="4">
      <t>ゴ</t>
    </rPh>
    <phoneticPr fontId="1"/>
  </si>
  <si>
    <t>次救急</t>
  </si>
  <si>
    <t>隔離室</t>
    <rPh sb="0" eb="2">
      <t>カクリ</t>
    </rPh>
    <rPh sb="2" eb="3">
      <t>シツ</t>
    </rPh>
    <phoneticPr fontId="1"/>
  </si>
  <si>
    <t>風除室、洗浄室、初療室、手術室、CT室</t>
    <rPh sb="0" eb="3">
      <t>フウジョシツ</t>
    </rPh>
    <rPh sb="4" eb="6">
      <t>センジョウ</t>
    </rPh>
    <rPh sb="6" eb="7">
      <t>シツ</t>
    </rPh>
    <rPh sb="8" eb="9">
      <t>ショ</t>
    </rPh>
    <rPh sb="9" eb="11">
      <t>リョウシツ</t>
    </rPh>
    <rPh sb="12" eb="15">
      <t>シュジュツシツ</t>
    </rPh>
    <rPh sb="18" eb="19">
      <t>シツ</t>
    </rPh>
    <phoneticPr fontId="1"/>
  </si>
  <si>
    <t>Ⅹ</t>
    <phoneticPr fontId="67"/>
  </si>
  <si>
    <t>透析／化学療法</t>
    <rPh sb="0" eb="2">
      <t>トウセキ</t>
    </rPh>
    <rPh sb="3" eb="5">
      <t>カガク</t>
    </rPh>
    <rPh sb="5" eb="7">
      <t>リョウホウ</t>
    </rPh>
    <phoneticPr fontId="67"/>
  </si>
  <si>
    <t>ベッド数</t>
    <rPh sb="3" eb="4">
      <t>スウ</t>
    </rPh>
    <phoneticPr fontId="1"/>
  </si>
  <si>
    <t>年間件数</t>
    <rPh sb="0" eb="2">
      <t>ネンカン</t>
    </rPh>
    <rPh sb="2" eb="4">
      <t>ケンスウ</t>
    </rPh>
    <phoneticPr fontId="1"/>
  </si>
  <si>
    <t>透析室</t>
    <rPh sb="0" eb="2">
      <t>トウセキ</t>
    </rPh>
    <rPh sb="2" eb="3">
      <t>シツ</t>
    </rPh>
    <phoneticPr fontId="1"/>
  </si>
  <si>
    <t>化学療法</t>
    <rPh sb="0" eb="2">
      <t>カガク</t>
    </rPh>
    <rPh sb="2" eb="4">
      <t>リョウホウ</t>
    </rPh>
    <phoneticPr fontId="1"/>
  </si>
  <si>
    <t>Ⅺ</t>
    <phoneticPr fontId="67"/>
  </si>
  <si>
    <t>分娩エリア</t>
    <rPh sb="0" eb="2">
      <t>ブンベン</t>
    </rPh>
    <phoneticPr fontId="67"/>
  </si>
  <si>
    <t>仕様</t>
    <rPh sb="0" eb="2">
      <t>シヨウ</t>
    </rPh>
    <phoneticPr fontId="1"/>
  </si>
  <si>
    <t>分娩室</t>
    <rPh sb="0" eb="3">
      <t>ブンベンシツ</t>
    </rPh>
    <phoneticPr fontId="1"/>
  </si>
  <si>
    <t>陣痛室</t>
    <rPh sb="0" eb="2">
      <t>ジンツウ</t>
    </rPh>
    <rPh sb="2" eb="3">
      <t>シツ</t>
    </rPh>
    <phoneticPr fontId="1"/>
  </si>
  <si>
    <t>ＬＤＲ</t>
    <phoneticPr fontId="1"/>
  </si>
  <si>
    <t>Ⅻ</t>
    <phoneticPr fontId="67"/>
  </si>
  <si>
    <t>手術エリア</t>
    <rPh sb="0" eb="2">
      <t>シュジュツ</t>
    </rPh>
    <phoneticPr fontId="67"/>
  </si>
  <si>
    <r>
      <t>面積</t>
    </r>
    <r>
      <rPr>
        <sz val="8"/>
        <rFont val="メイリオ"/>
        <family val="3"/>
        <charset val="128"/>
      </rPr>
      <t>（縦×横）</t>
    </r>
    <rPh sb="0" eb="2">
      <t>メンセキ</t>
    </rPh>
    <rPh sb="3" eb="4">
      <t>タテ</t>
    </rPh>
    <rPh sb="5" eb="6">
      <t>ヨコ</t>
    </rPh>
    <phoneticPr fontId="1"/>
  </si>
  <si>
    <t>清浄度</t>
    <rPh sb="0" eb="3">
      <t>セイジョウド</t>
    </rPh>
    <phoneticPr fontId="1"/>
  </si>
  <si>
    <t>陰陽圧</t>
    <rPh sb="0" eb="2">
      <t>インヨウ</t>
    </rPh>
    <rPh sb="2" eb="3">
      <t>アツ</t>
    </rPh>
    <phoneticPr fontId="1"/>
  </si>
  <si>
    <t>前室</t>
    <rPh sb="0" eb="2">
      <t>ゼンシツ</t>
    </rPh>
    <phoneticPr fontId="1"/>
  </si>
  <si>
    <t>その他の仕様</t>
    <rPh sb="2" eb="3">
      <t>タ</t>
    </rPh>
    <rPh sb="4" eb="6">
      <t>シヨウ</t>
    </rPh>
    <phoneticPr fontId="1"/>
  </si>
  <si>
    <t>備考（主な手術等）</t>
    <rPh sb="0" eb="2">
      <t>ビコウ</t>
    </rPh>
    <rPh sb="3" eb="4">
      <t>シュ</t>
    </rPh>
    <rPh sb="5" eb="7">
      <t>シュジュツ</t>
    </rPh>
    <rPh sb="7" eb="8">
      <t>トウ</t>
    </rPh>
    <phoneticPr fontId="1"/>
  </si>
  <si>
    <t>手術室１</t>
    <rPh sb="0" eb="3">
      <t>シュジュツシツ</t>
    </rPh>
    <phoneticPr fontId="1"/>
  </si>
  <si>
    <t>○＊○</t>
    <phoneticPr fontId="1"/>
  </si>
  <si>
    <t>Class5</t>
  </si>
  <si>
    <t>陰陽切替</t>
  </si>
  <si>
    <t>-</t>
  </si>
  <si>
    <t>BCR</t>
    <phoneticPr fontId="1"/>
  </si>
  <si>
    <t>救急エリア</t>
    <rPh sb="0" eb="2">
      <t>キュウキュウ</t>
    </rPh>
    <phoneticPr fontId="1"/>
  </si>
  <si>
    <t>手術室２</t>
    <rPh sb="0" eb="3">
      <t>シュジュツシツ</t>
    </rPh>
    <phoneticPr fontId="1"/>
  </si>
  <si>
    <t>Class6</t>
  </si>
  <si>
    <t>陰圧</t>
  </si>
  <si>
    <t>ハイブリッド</t>
    <phoneticPr fontId="1"/>
  </si>
  <si>
    <t>日帰り用</t>
    <rPh sb="0" eb="2">
      <t>ヒガエ</t>
    </rPh>
    <rPh sb="3" eb="4">
      <t>ヨウ</t>
    </rPh>
    <phoneticPr fontId="1"/>
  </si>
  <si>
    <t>手術室３</t>
    <rPh sb="0" eb="3">
      <t>シュジュツシツ</t>
    </rPh>
    <phoneticPr fontId="1"/>
  </si>
  <si>
    <t>Class7</t>
  </si>
  <si>
    <t>放射線防護</t>
    <rPh sb="0" eb="3">
      <t>ホウシャセン</t>
    </rPh>
    <rPh sb="3" eb="5">
      <t>ボウゴ</t>
    </rPh>
    <phoneticPr fontId="1"/>
  </si>
  <si>
    <t>手術室４</t>
    <rPh sb="0" eb="3">
      <t>シュジュツシツ</t>
    </rPh>
    <phoneticPr fontId="1"/>
  </si>
  <si>
    <t>陽圧</t>
  </si>
  <si>
    <t>手術室５</t>
    <rPh sb="0" eb="3">
      <t>シュジュツシツ</t>
    </rPh>
    <phoneticPr fontId="1"/>
  </si>
  <si>
    <t>Class9</t>
  </si>
  <si>
    <t>手術室６</t>
    <rPh sb="0" eb="3">
      <t>シュジュツシツ</t>
    </rPh>
    <phoneticPr fontId="1"/>
  </si>
  <si>
    <t>手術室７</t>
    <rPh sb="0" eb="3">
      <t>シュジュツシツ</t>
    </rPh>
    <phoneticPr fontId="1"/>
  </si>
  <si>
    <t>Class11</t>
  </si>
  <si>
    <t>手術室８</t>
    <rPh sb="0" eb="3">
      <t>シュジュツシツ</t>
    </rPh>
    <phoneticPr fontId="1"/>
  </si>
  <si>
    <t>Class12</t>
  </si>
  <si>
    <t>手術室９</t>
    <rPh sb="0" eb="3">
      <t>シュジュツシツ</t>
    </rPh>
    <phoneticPr fontId="1"/>
  </si>
  <si>
    <t>手術室１０</t>
    <rPh sb="0" eb="3">
      <t>シュジュツシツ</t>
    </rPh>
    <phoneticPr fontId="1"/>
  </si>
  <si>
    <t>※ISO表記（ISO1464-1による区分）</t>
    <rPh sb="4" eb="6">
      <t>ヒョウキ</t>
    </rPh>
    <rPh sb="19" eb="21">
      <t>クブン</t>
    </rPh>
    <phoneticPr fontId="1"/>
  </si>
  <si>
    <t>Class5：(クラス100)　Class6：(クラス1,000)　 Class7：(クラス10,000) 　Class8：(クラス100,000)</t>
    <phoneticPr fontId="1"/>
  </si>
  <si>
    <t>Ⅷ</t>
    <phoneticPr fontId="1"/>
  </si>
  <si>
    <t>霊安解剖について</t>
    <rPh sb="0" eb="2">
      <t>レイアン</t>
    </rPh>
    <rPh sb="2" eb="4">
      <t>カイボウ</t>
    </rPh>
    <phoneticPr fontId="67"/>
  </si>
  <si>
    <t>霊安室</t>
    <rPh sb="0" eb="3">
      <t>レイアンシツ</t>
    </rPh>
    <phoneticPr fontId="1"/>
  </si>
  <si>
    <t>解剖室</t>
    <rPh sb="0" eb="2">
      <t>カイボウ</t>
    </rPh>
    <rPh sb="2" eb="3">
      <t>シツ</t>
    </rPh>
    <phoneticPr fontId="1"/>
  </si>
  <si>
    <t>検査関係</t>
    <rPh sb="0" eb="2">
      <t>ケンサ</t>
    </rPh>
    <rPh sb="2" eb="4">
      <t>カンケイ</t>
    </rPh>
    <phoneticPr fontId="67"/>
  </si>
  <si>
    <t>検査の内容</t>
    <phoneticPr fontId="1"/>
  </si>
  <si>
    <t>現有</t>
    <phoneticPr fontId="1"/>
  </si>
  <si>
    <t>計画（希望）</t>
    <rPh sb="0" eb="2">
      <t>ケイカク</t>
    </rPh>
    <rPh sb="3" eb="5">
      <t>キボウ</t>
    </rPh>
    <phoneticPr fontId="1"/>
  </si>
  <si>
    <t>備考</t>
    <rPh sb="0" eb="2">
      <t>ビコウ</t>
    </rPh>
    <phoneticPr fontId="67"/>
  </si>
  <si>
    <t>室数</t>
    <rPh sb="0" eb="1">
      <t>シツ</t>
    </rPh>
    <rPh sb="1" eb="2">
      <t>スウ</t>
    </rPh>
    <phoneticPr fontId="1"/>
  </si>
  <si>
    <t>ﾍﾞｯﾄﾞ･ﾁｪｱ台数</t>
    <rPh sb="9" eb="10">
      <t>ダイ</t>
    </rPh>
    <phoneticPr fontId="1"/>
  </si>
  <si>
    <t>検体検査</t>
  </si>
  <si>
    <t>採血</t>
    <phoneticPr fontId="1"/>
  </si>
  <si>
    <t>採尿</t>
    <phoneticPr fontId="1"/>
  </si>
  <si>
    <t>生化学</t>
    <phoneticPr fontId="1"/>
  </si>
  <si>
    <t>血液</t>
    <phoneticPr fontId="1"/>
  </si>
  <si>
    <t>血清</t>
    <phoneticPr fontId="1"/>
  </si>
  <si>
    <t>細菌</t>
    <phoneticPr fontId="1"/>
  </si>
  <si>
    <t>輸血</t>
    <phoneticPr fontId="1"/>
  </si>
  <si>
    <t>病理</t>
    <phoneticPr fontId="1"/>
  </si>
  <si>
    <t>生理検査</t>
    <phoneticPr fontId="1"/>
  </si>
  <si>
    <t>心電図</t>
    <phoneticPr fontId="1"/>
  </si>
  <si>
    <t>超音波（心）</t>
    <phoneticPr fontId="1"/>
  </si>
  <si>
    <t>超音波（腹）</t>
    <phoneticPr fontId="1"/>
  </si>
  <si>
    <t>脳波</t>
    <phoneticPr fontId="1"/>
  </si>
  <si>
    <t>内視鏡</t>
    <phoneticPr fontId="1"/>
  </si>
  <si>
    <t>心音図</t>
    <phoneticPr fontId="1"/>
  </si>
  <si>
    <t>筋電図</t>
    <phoneticPr fontId="1"/>
  </si>
  <si>
    <t>肺機能</t>
    <phoneticPr fontId="1"/>
  </si>
  <si>
    <t>眼底</t>
    <phoneticPr fontId="1"/>
  </si>
  <si>
    <t>聴力</t>
    <phoneticPr fontId="1"/>
  </si>
  <si>
    <t>基礎代謝</t>
    <phoneticPr fontId="1"/>
  </si>
  <si>
    <t>放射線診断・治療について</t>
    <rPh sb="0" eb="3">
      <t>ホウシャセン</t>
    </rPh>
    <rPh sb="3" eb="5">
      <t>シンダン</t>
    </rPh>
    <rPh sb="6" eb="8">
      <t>チリョウ</t>
    </rPh>
    <phoneticPr fontId="67"/>
  </si>
  <si>
    <t>（参考）
標準面積</t>
    <rPh sb="1" eb="3">
      <t>サンコウ</t>
    </rPh>
    <rPh sb="5" eb="7">
      <t>ヒョウジュン</t>
    </rPh>
    <rPh sb="7" eb="9">
      <t>メンセキ</t>
    </rPh>
    <phoneticPr fontId="1"/>
  </si>
  <si>
    <t>保有台数</t>
    <rPh sb="0" eb="2">
      <t>ホユウ</t>
    </rPh>
    <rPh sb="2" eb="4">
      <t>ダイスウ</t>
    </rPh>
    <phoneticPr fontId="1"/>
  </si>
  <si>
    <t>年間取扱件数</t>
    <rPh sb="0" eb="2">
      <t>ネンカン</t>
    </rPh>
    <rPh sb="2" eb="4">
      <t>トリアツカイ</t>
    </rPh>
    <rPh sb="4" eb="6">
      <t>ケンスウ</t>
    </rPh>
    <phoneticPr fontId="1"/>
  </si>
  <si>
    <t>画像診断</t>
    <phoneticPr fontId="1"/>
  </si>
  <si>
    <t>乳房</t>
    <phoneticPr fontId="1"/>
  </si>
  <si>
    <t>（標準）
3m×4m</t>
    <phoneticPr fontId="1"/>
  </si>
  <si>
    <t>骨密度</t>
    <phoneticPr fontId="1"/>
  </si>
  <si>
    <t>歯科</t>
    <rPh sb="0" eb="2">
      <t>シカ</t>
    </rPh>
    <phoneticPr fontId="1"/>
  </si>
  <si>
    <t>一般撮影</t>
    <phoneticPr fontId="1"/>
  </si>
  <si>
    <t>（標準）
5m×6m</t>
    <phoneticPr fontId="1"/>
  </si>
  <si>
    <t>Ｘ線テレビ</t>
    <phoneticPr fontId="1"/>
  </si>
  <si>
    <t>ＣＴ</t>
    <phoneticPr fontId="1"/>
  </si>
  <si>
    <t>ＭＲＩ</t>
    <phoneticPr fontId="1"/>
  </si>
  <si>
    <t>（標準）
7m×8m</t>
    <phoneticPr fontId="1"/>
  </si>
  <si>
    <t>血管造影</t>
    <phoneticPr fontId="1"/>
  </si>
  <si>
    <t>ガンマカメラ</t>
    <phoneticPr fontId="1"/>
  </si>
  <si>
    <t>ＰＥＴ</t>
    <phoneticPr fontId="1"/>
  </si>
  <si>
    <t>核医学
検査</t>
    <phoneticPr fontId="1"/>
  </si>
  <si>
    <t>体外測定</t>
    <rPh sb="0" eb="2">
      <t>タイガイ</t>
    </rPh>
    <rPh sb="2" eb="4">
      <t>ソクテイ</t>
    </rPh>
    <phoneticPr fontId="1"/>
  </si>
  <si>
    <t>ＲＩ</t>
    <phoneticPr fontId="1"/>
  </si>
  <si>
    <t>回復室</t>
    <rPh sb="0" eb="2">
      <t>カイフク</t>
    </rPh>
    <rPh sb="2" eb="3">
      <t>シツ</t>
    </rPh>
    <phoneticPr fontId="1"/>
  </si>
  <si>
    <t>放射線治療</t>
    <phoneticPr fontId="1"/>
  </si>
  <si>
    <t>リニアック</t>
    <phoneticPr fontId="1"/>
  </si>
  <si>
    <t>ﾘﾆｱｯｸ</t>
    <phoneticPr fontId="1"/>
  </si>
  <si>
    <t>位置決ＣＴ</t>
    <rPh sb="0" eb="2">
      <t>イチ</t>
    </rPh>
    <rPh sb="2" eb="3">
      <t>ギ</t>
    </rPh>
    <phoneticPr fontId="1"/>
  </si>
  <si>
    <t>リハビリ</t>
    <phoneticPr fontId="67"/>
  </si>
  <si>
    <t>※印は、同室・同時間での利用が可能。</t>
    <rPh sb="1" eb="2">
      <t>シルシ</t>
    </rPh>
    <rPh sb="4" eb="6">
      <t>ドウシツ</t>
    </rPh>
    <rPh sb="7" eb="10">
      <t>ドウジカン</t>
    </rPh>
    <rPh sb="12" eb="14">
      <t>リヨウ</t>
    </rPh>
    <rPh sb="15" eb="17">
      <t>カノウ</t>
    </rPh>
    <phoneticPr fontId="67"/>
  </si>
  <si>
    <t>○リハビリ関係で診療報酬上、予定している基準を記載してください。</t>
    <phoneticPr fontId="1"/>
  </si>
  <si>
    <t>※</t>
    <phoneticPr fontId="67"/>
  </si>
  <si>
    <t>心大血管疾患リハビリテーション料（専用機能訓練室：必要合計面積以上でそれぞれの基準を満たしていれば疾患別リハ・障害者リハ・がん患者リハとの同時使用可）</t>
    <rPh sb="17" eb="19">
      <t>センヨウ</t>
    </rPh>
    <rPh sb="19" eb="21">
      <t>キノウ</t>
    </rPh>
    <rPh sb="21" eb="23">
      <t>クンレン</t>
    </rPh>
    <rPh sb="23" eb="24">
      <t>シツ</t>
    </rPh>
    <rPh sb="25" eb="27">
      <t>ヒツヨウ</t>
    </rPh>
    <rPh sb="27" eb="29">
      <t>ゴウケイ</t>
    </rPh>
    <rPh sb="29" eb="31">
      <t>メンセキ</t>
    </rPh>
    <rPh sb="31" eb="33">
      <t>イジョウ</t>
    </rPh>
    <rPh sb="39" eb="41">
      <t>キジュン</t>
    </rPh>
    <rPh sb="42" eb="43">
      <t>ミ</t>
    </rPh>
    <rPh sb="49" eb="51">
      <t>シッカン</t>
    </rPh>
    <rPh sb="51" eb="52">
      <t>ベツ</t>
    </rPh>
    <rPh sb="55" eb="58">
      <t>ショウガイシャ</t>
    </rPh>
    <rPh sb="63" eb="65">
      <t>カンジャ</t>
    </rPh>
    <rPh sb="69" eb="71">
      <t>ドウジ</t>
    </rPh>
    <rPh sb="71" eb="73">
      <t>シヨウ</t>
    </rPh>
    <rPh sb="73" eb="74">
      <t>カ</t>
    </rPh>
    <phoneticPr fontId="67"/>
  </si>
  <si>
    <t>現行</t>
    <phoneticPr fontId="1"/>
  </si>
  <si>
    <t>現況リハ室面積</t>
    <rPh sb="0" eb="2">
      <t>ゲンキョウ</t>
    </rPh>
    <rPh sb="4" eb="5">
      <t>シツ</t>
    </rPh>
    <rPh sb="5" eb="7">
      <t>メンセキ</t>
    </rPh>
    <phoneticPr fontId="67"/>
  </si>
  <si>
    <t>入院患者割合</t>
    <rPh sb="0" eb="2">
      <t>ニュウイン</t>
    </rPh>
    <rPh sb="2" eb="4">
      <t>カンジャ</t>
    </rPh>
    <rPh sb="4" eb="6">
      <t>ワリアイ</t>
    </rPh>
    <phoneticPr fontId="1"/>
  </si>
  <si>
    <t>希望</t>
    <rPh sb="0" eb="2">
      <t>キボウ</t>
    </rPh>
    <phoneticPr fontId="1"/>
  </si>
  <si>
    <t>基準内法面積</t>
    <rPh sb="0" eb="2">
      <t>キジュン</t>
    </rPh>
    <rPh sb="2" eb="4">
      <t>ウチノリ</t>
    </rPh>
    <rPh sb="4" eb="6">
      <t>メンセキ</t>
    </rPh>
    <phoneticPr fontId="67"/>
  </si>
  <si>
    <t>備考</t>
    <rPh sb="0" eb="2">
      <t>ビコウ</t>
    </rPh>
    <phoneticPr fontId="1"/>
  </si>
  <si>
    <t>Ⅰ</t>
    <phoneticPr fontId="67"/>
  </si>
  <si>
    <t>専用機能訓練室　内法30㎡以上　専用室内に酸素供給装置・除細動器・心電図モニタ装置・ドレッドミルまたはエルゴメータ・血圧計・救急カート＋院内に運動負荷試験装置</t>
    <rPh sb="0" eb="2">
      <t>センヨウ</t>
    </rPh>
    <rPh sb="2" eb="4">
      <t>キノウ</t>
    </rPh>
    <rPh sb="4" eb="6">
      <t>クンレン</t>
    </rPh>
    <rPh sb="6" eb="7">
      <t>シツ</t>
    </rPh>
    <rPh sb="8" eb="10">
      <t>ウチノリ</t>
    </rPh>
    <rPh sb="13" eb="15">
      <t>イジョウ</t>
    </rPh>
    <rPh sb="16" eb="19">
      <t>センヨウシツ</t>
    </rPh>
    <rPh sb="19" eb="20">
      <t>ナイ</t>
    </rPh>
    <rPh sb="21" eb="23">
      <t>サンソ</t>
    </rPh>
    <rPh sb="23" eb="25">
      <t>キョウキュウ</t>
    </rPh>
    <rPh sb="25" eb="27">
      <t>ソウチ</t>
    </rPh>
    <rPh sb="28" eb="31">
      <t>ジョサイドウ</t>
    </rPh>
    <rPh sb="31" eb="32">
      <t>キ</t>
    </rPh>
    <rPh sb="33" eb="36">
      <t>シンデンズ</t>
    </rPh>
    <rPh sb="39" eb="41">
      <t>ソウチ</t>
    </rPh>
    <rPh sb="58" eb="61">
      <t>ケツアツケイ</t>
    </rPh>
    <rPh sb="62" eb="64">
      <t>キュウキュウ</t>
    </rPh>
    <rPh sb="68" eb="70">
      <t>インナイ</t>
    </rPh>
    <rPh sb="71" eb="73">
      <t>ウンドウ</t>
    </rPh>
    <rPh sb="73" eb="75">
      <t>フカ</t>
    </rPh>
    <rPh sb="75" eb="77">
      <t>シケン</t>
    </rPh>
    <rPh sb="77" eb="79">
      <t>ソウチ</t>
    </rPh>
    <phoneticPr fontId="67"/>
  </si>
  <si>
    <t>心大血管疾患</t>
  </si>
  <si>
    <t>Ⅰ</t>
  </si>
  <si>
    <t>入院80％</t>
    <rPh sb="0" eb="2">
      <t>ニュウイン</t>
    </rPh>
    <phoneticPr fontId="1"/>
  </si>
  <si>
    <t>Ⅱ</t>
  </si>
  <si>
    <t>Ⅱ</t>
    <phoneticPr fontId="67"/>
  </si>
  <si>
    <t>Ⅰと同じ</t>
    <rPh sb="2" eb="3">
      <t>オナ</t>
    </rPh>
    <phoneticPr fontId="67"/>
  </si>
  <si>
    <t>脳血管疾患等</t>
    <phoneticPr fontId="1"/>
  </si>
  <si>
    <t>Ⅲ</t>
  </si>
  <si>
    <t>入院81％</t>
    <rPh sb="0" eb="2">
      <t>ニュウイン</t>
    </rPh>
    <phoneticPr fontId="1"/>
  </si>
  <si>
    <t>言語療法</t>
    <phoneticPr fontId="1"/>
  </si>
  <si>
    <t>※</t>
    <phoneticPr fontId="67"/>
  </si>
  <si>
    <t>脳血管疾患等リハビリテーション料（専用機能訓練室：疾患別リハ・障害者リハ・がん患者リハとの同時使用可。心大疾患との同時利用の場合はそれぞれの基準を満たす必要あり）</t>
    <rPh sb="51" eb="53">
      <t>シンダイ</t>
    </rPh>
    <rPh sb="53" eb="55">
      <t>シッカン</t>
    </rPh>
    <rPh sb="57" eb="59">
      <t>ドウジ</t>
    </rPh>
    <rPh sb="59" eb="61">
      <t>リヨウ</t>
    </rPh>
    <rPh sb="62" eb="64">
      <t>バアイ</t>
    </rPh>
    <rPh sb="70" eb="72">
      <t>キジュン</t>
    </rPh>
    <rPh sb="73" eb="74">
      <t>ミ</t>
    </rPh>
    <rPh sb="76" eb="78">
      <t>ヒツヨウ</t>
    </rPh>
    <phoneticPr fontId="67"/>
  </si>
  <si>
    <t>運動器</t>
    <phoneticPr fontId="1"/>
  </si>
  <si>
    <t>入院82％</t>
    <rPh sb="0" eb="2">
      <t>ニュウイン</t>
    </rPh>
    <phoneticPr fontId="1"/>
  </si>
  <si>
    <t>専用機能訓練室　内法160㎡以上　必要もの：歩行補助具、訓練マット、治療台、砂嚢などの重錘、各種測定用器具、血圧計、平行棒、傾斜台、姿勢矯正用鏡、各種車椅子、歩行補助具、装具、家事用設備、日常生活動作用設備</t>
    <rPh sb="0" eb="2">
      <t>センヨウ</t>
    </rPh>
    <rPh sb="2" eb="4">
      <t>キノウ</t>
    </rPh>
    <rPh sb="4" eb="6">
      <t>クンレン</t>
    </rPh>
    <rPh sb="6" eb="7">
      <t>シツ</t>
    </rPh>
    <rPh sb="8" eb="10">
      <t>ウチノリ</t>
    </rPh>
    <rPh sb="14" eb="16">
      <t>イジョウ</t>
    </rPh>
    <rPh sb="17" eb="19">
      <t>ヒツヨウ</t>
    </rPh>
    <rPh sb="22" eb="24">
      <t>ホコウ</t>
    </rPh>
    <rPh sb="24" eb="27">
      <t>ホジョグ</t>
    </rPh>
    <rPh sb="28" eb="30">
      <t>クンレン</t>
    </rPh>
    <phoneticPr fontId="67"/>
  </si>
  <si>
    <t>呼吸器</t>
    <phoneticPr fontId="1"/>
  </si>
  <si>
    <t>入院83％</t>
    <rPh sb="0" eb="2">
      <t>ニュウイン</t>
    </rPh>
    <phoneticPr fontId="1"/>
  </si>
  <si>
    <t>Ⅱ</t>
    <phoneticPr fontId="67"/>
  </si>
  <si>
    <t>専用機能訓練室　内法100㎡以上　以下Ⅰと同じ</t>
    <rPh sb="0" eb="2">
      <t>センヨウ</t>
    </rPh>
    <rPh sb="2" eb="4">
      <t>キノウ</t>
    </rPh>
    <rPh sb="4" eb="6">
      <t>クンレン</t>
    </rPh>
    <rPh sb="6" eb="7">
      <t>シツ</t>
    </rPh>
    <rPh sb="8" eb="10">
      <t>ウチノリ</t>
    </rPh>
    <rPh sb="14" eb="16">
      <t>イジョウ</t>
    </rPh>
    <rPh sb="17" eb="19">
      <t>イカ</t>
    </rPh>
    <rPh sb="21" eb="22">
      <t>オナ</t>
    </rPh>
    <phoneticPr fontId="67"/>
  </si>
  <si>
    <t>難病患者</t>
    <rPh sb="0" eb="2">
      <t>ナンビョウ</t>
    </rPh>
    <rPh sb="2" eb="4">
      <t>カンジャ</t>
    </rPh>
    <phoneticPr fontId="1"/>
  </si>
  <si>
    <t>入院84％</t>
    <rPh sb="0" eb="2">
      <t>ニュウイン</t>
    </rPh>
    <phoneticPr fontId="1"/>
  </si>
  <si>
    <t>未定</t>
  </si>
  <si>
    <t>Ⅲ</t>
    <phoneticPr fontId="67"/>
  </si>
  <si>
    <t>専用機能訓練室　内法100㎡以上　必要もの：歩行補助具、訓練マット、治療台、砂嚢などの重錘、各種測定用器具等</t>
    <rPh sb="0" eb="2">
      <t>センヨウ</t>
    </rPh>
    <rPh sb="2" eb="4">
      <t>キノウ</t>
    </rPh>
    <rPh sb="4" eb="6">
      <t>クンレン</t>
    </rPh>
    <rPh sb="6" eb="7">
      <t>シツ</t>
    </rPh>
    <rPh sb="8" eb="10">
      <t>ウチノリ</t>
    </rPh>
    <rPh sb="14" eb="16">
      <t>イジョウ</t>
    </rPh>
    <rPh sb="17" eb="19">
      <t>ヒツヨウ</t>
    </rPh>
    <rPh sb="22" eb="24">
      <t>ホコウ</t>
    </rPh>
    <rPh sb="24" eb="27">
      <t>ホジョグ</t>
    </rPh>
    <rPh sb="28" eb="30">
      <t>クンレン</t>
    </rPh>
    <rPh sb="53" eb="54">
      <t>トウ</t>
    </rPh>
    <phoneticPr fontId="67"/>
  </si>
  <si>
    <t>障害児(者)</t>
    <rPh sb="0" eb="3">
      <t>ショウガイジ</t>
    </rPh>
    <rPh sb="4" eb="5">
      <t>モノ</t>
    </rPh>
    <phoneticPr fontId="67"/>
  </si>
  <si>
    <t>入院85％</t>
    <rPh sb="0" eb="2">
      <t>ニュウイン</t>
    </rPh>
    <phoneticPr fontId="1"/>
  </si>
  <si>
    <t>言語療法</t>
    <phoneticPr fontId="1"/>
  </si>
  <si>
    <t>言語療法室を行う場合（ⅠⅡⅢ共通）　内法8㎡　遮蔽等に配慮した個別療法室　聴力検査機器、音声録音再生装置、ビデオ録画システム等</t>
    <rPh sb="0" eb="2">
      <t>ゲンゴ</t>
    </rPh>
    <rPh sb="2" eb="5">
      <t>リョウホウシツ</t>
    </rPh>
    <rPh sb="6" eb="7">
      <t>オコナ</t>
    </rPh>
    <rPh sb="8" eb="10">
      <t>バアイ</t>
    </rPh>
    <rPh sb="14" eb="16">
      <t>キョウツウ</t>
    </rPh>
    <rPh sb="18" eb="20">
      <t>ウチノリ</t>
    </rPh>
    <rPh sb="23" eb="25">
      <t>シャヘイ</t>
    </rPh>
    <rPh sb="25" eb="26">
      <t>トウ</t>
    </rPh>
    <rPh sb="27" eb="29">
      <t>ハイリョ</t>
    </rPh>
    <rPh sb="31" eb="33">
      <t>コベツ</t>
    </rPh>
    <rPh sb="33" eb="36">
      <t>リョウホウシツ</t>
    </rPh>
    <rPh sb="37" eb="39">
      <t>チョウリョク</t>
    </rPh>
    <rPh sb="39" eb="41">
      <t>ケンサ</t>
    </rPh>
    <rPh sb="41" eb="43">
      <t>キキ</t>
    </rPh>
    <rPh sb="44" eb="46">
      <t>オンセイ</t>
    </rPh>
    <rPh sb="46" eb="48">
      <t>ロクオン</t>
    </rPh>
    <rPh sb="48" eb="50">
      <t>サイセイ</t>
    </rPh>
    <rPh sb="50" eb="52">
      <t>ソウチ</t>
    </rPh>
    <rPh sb="56" eb="58">
      <t>ロクガ</t>
    </rPh>
    <rPh sb="62" eb="63">
      <t>トウ</t>
    </rPh>
    <phoneticPr fontId="67"/>
  </si>
  <si>
    <t>がん患者</t>
    <rPh sb="2" eb="4">
      <t>カンジャ</t>
    </rPh>
    <phoneticPr fontId="67"/>
  </si>
  <si>
    <t>入院86％</t>
    <rPh sb="0" eb="2">
      <t>ニュウイン</t>
    </rPh>
    <phoneticPr fontId="1"/>
  </si>
  <si>
    <t>廃用症候群リハビリテーション料</t>
  </si>
  <si>
    <t>認知症患者</t>
    <rPh sb="0" eb="3">
      <t>ニンチショウ</t>
    </rPh>
    <rPh sb="3" eb="5">
      <t>カンジャ</t>
    </rPh>
    <phoneticPr fontId="67"/>
  </si>
  <si>
    <t>入院87％</t>
    <rPh sb="0" eb="2">
      <t>ニュウイン</t>
    </rPh>
    <phoneticPr fontId="1"/>
  </si>
  <si>
    <t>脳血管疾患等リハⅠ　取得していること</t>
    <rPh sb="0" eb="3">
      <t>ノウケッカン</t>
    </rPh>
    <rPh sb="3" eb="5">
      <t>シッカン</t>
    </rPh>
    <rPh sb="5" eb="6">
      <t>トウ</t>
    </rPh>
    <rPh sb="10" eb="12">
      <t>シュトク</t>
    </rPh>
    <phoneticPr fontId="67"/>
  </si>
  <si>
    <t>入院88％</t>
    <rPh sb="0" eb="2">
      <t>ニュウイン</t>
    </rPh>
    <phoneticPr fontId="1"/>
  </si>
  <si>
    <t>Ⅱ</t>
    <phoneticPr fontId="67"/>
  </si>
  <si>
    <t>脳血管疾患等リハⅡ　取得していること</t>
    <rPh sb="0" eb="3">
      <t>ノウケッカン</t>
    </rPh>
    <rPh sb="3" eb="5">
      <t>シッカン</t>
    </rPh>
    <rPh sb="5" eb="6">
      <t>トウ</t>
    </rPh>
    <rPh sb="10" eb="12">
      <t>シュトク</t>
    </rPh>
    <phoneticPr fontId="67"/>
  </si>
  <si>
    <t>Ⅲ</t>
    <phoneticPr fontId="67"/>
  </si>
  <si>
    <t>脳血管疾患等リハⅢ　取得していること</t>
    <rPh sb="0" eb="3">
      <t>ノウケッカン</t>
    </rPh>
    <rPh sb="3" eb="5">
      <t>シッカン</t>
    </rPh>
    <rPh sb="5" eb="6">
      <t>トウ</t>
    </rPh>
    <rPh sb="10" eb="12">
      <t>シュトク</t>
    </rPh>
    <phoneticPr fontId="67"/>
  </si>
  <si>
    <t>スタッフ数</t>
    <rPh sb="4" eb="5">
      <t>スウ</t>
    </rPh>
    <phoneticPr fontId="67"/>
  </si>
  <si>
    <t>1日平均患者数</t>
    <rPh sb="0" eb="2">
      <t>イチニチ</t>
    </rPh>
    <rPh sb="2" eb="4">
      <t>ヘイキン</t>
    </rPh>
    <rPh sb="4" eb="6">
      <t>カンジャ</t>
    </rPh>
    <rPh sb="6" eb="7">
      <t>スウ</t>
    </rPh>
    <phoneticPr fontId="1"/>
  </si>
  <si>
    <t>運動器リハビリテーション料（専用機能訓練室：疾患別リハ・障害者リハ・がん患者リハとの同時使用可。心大疾患との同時利用の場合はそれぞれの基準を満たす必要あり）</t>
    <phoneticPr fontId="67"/>
  </si>
  <si>
    <t>医師</t>
    <rPh sb="0" eb="2">
      <t>イシ</t>
    </rPh>
    <phoneticPr fontId="67"/>
  </si>
  <si>
    <t>整備前</t>
    <rPh sb="0" eb="2">
      <t>セイビ</t>
    </rPh>
    <rPh sb="2" eb="3">
      <t>マエ</t>
    </rPh>
    <phoneticPr fontId="67"/>
  </si>
  <si>
    <t>整備後</t>
    <rPh sb="0" eb="2">
      <t>セイビ</t>
    </rPh>
    <rPh sb="2" eb="3">
      <t>ゴ</t>
    </rPh>
    <phoneticPr fontId="67"/>
  </si>
  <si>
    <t>Ⅰ</t>
    <phoneticPr fontId="67"/>
  </si>
  <si>
    <t>専用機能訓練室　内法100㎡以上　必要もの：各種測定用器具、血圧計、平行棒、傾斜台、姿勢矯正用鏡、各種車椅子、歩行補助具等</t>
    <rPh sb="0" eb="2">
      <t>センヨウ</t>
    </rPh>
    <rPh sb="2" eb="4">
      <t>キノウ</t>
    </rPh>
    <rPh sb="4" eb="6">
      <t>クンレン</t>
    </rPh>
    <rPh sb="6" eb="7">
      <t>シツ</t>
    </rPh>
    <rPh sb="8" eb="10">
      <t>ウチノリ</t>
    </rPh>
    <rPh sb="14" eb="16">
      <t>イジョウ</t>
    </rPh>
    <rPh sb="17" eb="19">
      <t>ヒツヨウ</t>
    </rPh>
    <rPh sb="60" eb="61">
      <t>トウ</t>
    </rPh>
    <phoneticPr fontId="67"/>
  </si>
  <si>
    <t>看護師</t>
    <rPh sb="0" eb="3">
      <t>カンゴシ</t>
    </rPh>
    <phoneticPr fontId="67"/>
  </si>
  <si>
    <t>理学療法</t>
    <phoneticPr fontId="1"/>
  </si>
  <si>
    <t>PT</t>
    <phoneticPr fontId="67"/>
  </si>
  <si>
    <t>水治療</t>
    <rPh sb="0" eb="1">
      <t>ミズ</t>
    </rPh>
    <rPh sb="1" eb="3">
      <t>チリョウ</t>
    </rPh>
    <phoneticPr fontId="67"/>
  </si>
  <si>
    <t>Ⅲ</t>
    <phoneticPr fontId="67"/>
  </si>
  <si>
    <t>専用機能訓練室　45㎡以上　必要もの：Ⅰと同じ</t>
    <rPh sb="0" eb="2">
      <t>センヨウ</t>
    </rPh>
    <rPh sb="2" eb="4">
      <t>キノウ</t>
    </rPh>
    <rPh sb="4" eb="6">
      <t>クンレン</t>
    </rPh>
    <rPh sb="6" eb="7">
      <t>シツ</t>
    </rPh>
    <rPh sb="11" eb="13">
      <t>イジョウ</t>
    </rPh>
    <rPh sb="14" eb="16">
      <t>ヒツヨウ</t>
    </rPh>
    <rPh sb="21" eb="22">
      <t>オナ</t>
    </rPh>
    <phoneticPr fontId="67"/>
  </si>
  <si>
    <t>OT</t>
    <phoneticPr fontId="67"/>
  </si>
  <si>
    <t>作業療法</t>
    <phoneticPr fontId="1"/>
  </si>
  <si>
    <t>※</t>
    <phoneticPr fontId="67"/>
  </si>
  <si>
    <t>呼吸器リハビリテーション料（専用機能訓練室：疾患別リハ・障害者リハ・がん患者リハとの同時使用可。心大疾患との同時利用の場合はそれぞれの基準を満たす必要あり）</t>
    <phoneticPr fontId="67"/>
  </si>
  <si>
    <t>ST</t>
    <phoneticPr fontId="67"/>
  </si>
  <si>
    <t>言語聴覚</t>
    <phoneticPr fontId="67"/>
  </si>
  <si>
    <t>専用機能訓練室　内法100㎡以上　必要もの：呼吸機能検査機器、血液ガス検査機器等</t>
    <rPh sb="0" eb="2">
      <t>センヨウ</t>
    </rPh>
    <rPh sb="2" eb="4">
      <t>キノウ</t>
    </rPh>
    <rPh sb="4" eb="6">
      <t>クンレン</t>
    </rPh>
    <rPh sb="6" eb="7">
      <t>シツ</t>
    </rPh>
    <rPh sb="8" eb="10">
      <t>ウチノリ</t>
    </rPh>
    <rPh sb="14" eb="16">
      <t>イジョウ</t>
    </rPh>
    <rPh sb="17" eb="19">
      <t>ヒツヨウ</t>
    </rPh>
    <rPh sb="22" eb="24">
      <t>コキュウ</t>
    </rPh>
    <rPh sb="24" eb="26">
      <t>キノウ</t>
    </rPh>
    <rPh sb="26" eb="28">
      <t>ケンサ</t>
    </rPh>
    <rPh sb="28" eb="30">
      <t>キキ</t>
    </rPh>
    <rPh sb="31" eb="33">
      <t>ケツエキ</t>
    </rPh>
    <rPh sb="35" eb="37">
      <t>ケンサ</t>
    </rPh>
    <rPh sb="37" eb="39">
      <t>キキ</t>
    </rPh>
    <rPh sb="39" eb="40">
      <t>トウ</t>
    </rPh>
    <phoneticPr fontId="67"/>
  </si>
  <si>
    <t>他</t>
    <rPh sb="0" eb="1">
      <t>ホカ</t>
    </rPh>
    <phoneticPr fontId="67"/>
  </si>
  <si>
    <t>ＡＤＬ</t>
    <phoneticPr fontId="1"/>
  </si>
  <si>
    <t>Ⅱ</t>
    <phoneticPr fontId="67"/>
  </si>
  <si>
    <t>専用機能訓練室　内法45㎡以上　必要もの：Ⅰと同じ</t>
    <rPh sb="0" eb="2">
      <t>センヨウ</t>
    </rPh>
    <rPh sb="2" eb="4">
      <t>キノウ</t>
    </rPh>
    <rPh sb="4" eb="6">
      <t>クンレン</t>
    </rPh>
    <rPh sb="6" eb="7">
      <t>シツ</t>
    </rPh>
    <rPh sb="8" eb="10">
      <t>ウチノリ</t>
    </rPh>
    <rPh sb="13" eb="15">
      <t>イジョウ</t>
    </rPh>
    <rPh sb="16" eb="18">
      <t>ヒツヨウ</t>
    </rPh>
    <rPh sb="23" eb="24">
      <t>オナ</t>
    </rPh>
    <phoneticPr fontId="67"/>
  </si>
  <si>
    <t>難病患者リハビリテーション料</t>
    <rPh sb="0" eb="2">
      <t>ナンビョウ</t>
    </rPh>
    <rPh sb="2" eb="4">
      <t>カンジャ</t>
    </rPh>
    <rPh sb="13" eb="14">
      <t>リョウ</t>
    </rPh>
    <phoneticPr fontId="67"/>
  </si>
  <si>
    <t>専用機能訓練室　内法60㎡以上かつ患者1人あたり内法4㎡以上　必要もの：訓練マット、姿勢矯正用鏡、車椅子、杖、各種測定用器具</t>
    <rPh sb="0" eb="2">
      <t>センヨウ</t>
    </rPh>
    <rPh sb="2" eb="4">
      <t>キノウ</t>
    </rPh>
    <rPh sb="4" eb="6">
      <t>クンレン</t>
    </rPh>
    <rPh sb="6" eb="7">
      <t>シツ</t>
    </rPh>
    <rPh sb="8" eb="10">
      <t>ウチノリ</t>
    </rPh>
    <rPh sb="13" eb="15">
      <t>イジョウ</t>
    </rPh>
    <rPh sb="17" eb="19">
      <t>カンジャ</t>
    </rPh>
    <rPh sb="19" eb="21">
      <t>ヒトリ</t>
    </rPh>
    <rPh sb="24" eb="26">
      <t>ウチノリ</t>
    </rPh>
    <rPh sb="28" eb="30">
      <t>イジョウ</t>
    </rPh>
    <rPh sb="31" eb="33">
      <t>ヒツヨウ</t>
    </rPh>
    <rPh sb="36" eb="38">
      <t>クンレン</t>
    </rPh>
    <rPh sb="42" eb="44">
      <t>シセイ</t>
    </rPh>
    <rPh sb="44" eb="47">
      <t>キョウセイヨウ</t>
    </rPh>
    <rPh sb="47" eb="48">
      <t>カガミ</t>
    </rPh>
    <rPh sb="49" eb="52">
      <t>クルマイス</t>
    </rPh>
    <rPh sb="53" eb="54">
      <t>ツエ</t>
    </rPh>
    <rPh sb="55" eb="57">
      <t>カクシュ</t>
    </rPh>
    <rPh sb="57" eb="60">
      <t>ソクテイヨウ</t>
    </rPh>
    <rPh sb="60" eb="62">
      <t>キグ</t>
    </rPh>
    <phoneticPr fontId="67"/>
  </si>
  <si>
    <t>障害児（者）リハビリテーション料（専用機能訓練室：疾患別リハ・障害者リハ・がん患者リハとの同時使用可。心大疾患との同時利用の場合はそれぞれの基準を満たす必要あり）</t>
    <rPh sb="0" eb="3">
      <t>ショウガイジ</t>
    </rPh>
    <rPh sb="4" eb="5">
      <t>シャ</t>
    </rPh>
    <rPh sb="15" eb="16">
      <t>リョウ</t>
    </rPh>
    <phoneticPr fontId="67"/>
  </si>
  <si>
    <t>専用機能訓練室　内法60㎡以上　必要もの：訓練マット、姿勢矯正用鏡、車椅子、杖、各種測定用器具</t>
    <rPh sb="0" eb="2">
      <t>センヨウ</t>
    </rPh>
    <rPh sb="2" eb="4">
      <t>キノウ</t>
    </rPh>
    <rPh sb="4" eb="6">
      <t>クンレン</t>
    </rPh>
    <rPh sb="6" eb="7">
      <t>シツ</t>
    </rPh>
    <rPh sb="8" eb="10">
      <t>ウチノリ</t>
    </rPh>
    <rPh sb="13" eb="15">
      <t>イジョウ</t>
    </rPh>
    <rPh sb="16" eb="18">
      <t>ヒツヨウ</t>
    </rPh>
    <rPh sb="21" eb="23">
      <t>クンレン</t>
    </rPh>
    <rPh sb="27" eb="29">
      <t>シセイ</t>
    </rPh>
    <rPh sb="29" eb="32">
      <t>キョウセイヨウ</t>
    </rPh>
    <rPh sb="32" eb="33">
      <t>カガミ</t>
    </rPh>
    <rPh sb="34" eb="37">
      <t>クルマイス</t>
    </rPh>
    <rPh sb="38" eb="39">
      <t>ツエ</t>
    </rPh>
    <rPh sb="40" eb="42">
      <t>カクシュ</t>
    </rPh>
    <rPh sb="42" eb="45">
      <t>ソクテイヨウ</t>
    </rPh>
    <rPh sb="45" eb="47">
      <t>キグ</t>
    </rPh>
    <phoneticPr fontId="67"/>
  </si>
  <si>
    <t>言語療法室を行う場合　内法8㎡　遮蔽等に配慮した個別療法室</t>
    <rPh sb="0" eb="2">
      <t>ゲンゴ</t>
    </rPh>
    <rPh sb="2" eb="5">
      <t>リョウホウシツ</t>
    </rPh>
    <rPh sb="6" eb="7">
      <t>オコナ</t>
    </rPh>
    <rPh sb="8" eb="10">
      <t>バアイ</t>
    </rPh>
    <rPh sb="11" eb="13">
      <t>ウチノリ</t>
    </rPh>
    <rPh sb="16" eb="18">
      <t>シャヘイ</t>
    </rPh>
    <rPh sb="18" eb="19">
      <t>トウ</t>
    </rPh>
    <rPh sb="20" eb="22">
      <t>ハイリョ</t>
    </rPh>
    <rPh sb="24" eb="26">
      <t>コベツ</t>
    </rPh>
    <rPh sb="26" eb="29">
      <t>リョウホウシツ</t>
    </rPh>
    <phoneticPr fontId="67"/>
  </si>
  <si>
    <t>供給部門エリア</t>
    <rPh sb="0" eb="2">
      <t>キョウキュウ</t>
    </rPh>
    <rPh sb="2" eb="4">
      <t>ブモン</t>
    </rPh>
    <phoneticPr fontId="67"/>
  </si>
  <si>
    <t>※</t>
    <phoneticPr fontId="67"/>
  </si>
  <si>
    <t>がん患者リハビリテーション料（専用機能訓練室：疾患別リハ・障害者リハ・がん患者リハとの同時使用可。心大疾患との同時利用の場合はそれぞれの基準を満たす必要あり）</t>
    <rPh sb="2" eb="4">
      <t>カンジャ</t>
    </rPh>
    <rPh sb="13" eb="14">
      <t>リョウ</t>
    </rPh>
    <phoneticPr fontId="67"/>
  </si>
  <si>
    <t>現況</t>
    <rPh sb="0" eb="2">
      <t>ゲンキョウ</t>
    </rPh>
    <phoneticPr fontId="1"/>
  </si>
  <si>
    <t>認知症患者リハビリテーション料（当該療法を実施する時間帯において「専用」）</t>
    <rPh sb="0" eb="3">
      <t>ニンチショウ</t>
    </rPh>
    <rPh sb="3" eb="5">
      <t>カンジャ</t>
    </rPh>
    <rPh sb="14" eb="15">
      <t>リョウ</t>
    </rPh>
    <rPh sb="16" eb="18">
      <t>トウガイ</t>
    </rPh>
    <rPh sb="18" eb="20">
      <t>リョウホウ</t>
    </rPh>
    <rPh sb="21" eb="23">
      <t>ジッシ</t>
    </rPh>
    <rPh sb="25" eb="28">
      <t>ジカンタイ</t>
    </rPh>
    <rPh sb="33" eb="35">
      <t>センヨウ</t>
    </rPh>
    <phoneticPr fontId="67"/>
  </si>
  <si>
    <t>薬剤</t>
    <phoneticPr fontId="1"/>
  </si>
  <si>
    <t>外来　院外処方率</t>
    <rPh sb="0" eb="2">
      <t>ガイライ</t>
    </rPh>
    <rPh sb="7" eb="8">
      <t>リツ</t>
    </rPh>
    <phoneticPr fontId="1"/>
  </si>
  <si>
    <t>専用機能訓練室</t>
    <rPh sb="0" eb="2">
      <t>センヨウ</t>
    </rPh>
    <rPh sb="2" eb="4">
      <t>キノウ</t>
    </rPh>
    <rPh sb="4" eb="6">
      <t>クンレン</t>
    </rPh>
    <rPh sb="6" eb="7">
      <t>シツ</t>
    </rPh>
    <phoneticPr fontId="67"/>
  </si>
  <si>
    <t>入院：外来</t>
    <phoneticPr fontId="1"/>
  </si>
  <si>
    <t>○：○</t>
    <phoneticPr fontId="1"/>
  </si>
  <si>
    <t>○：○</t>
    <phoneticPr fontId="1"/>
  </si>
  <si>
    <t>特殊製剤室等</t>
    <phoneticPr fontId="1"/>
  </si>
  <si>
    <t>○○室</t>
    <rPh sb="2" eb="3">
      <t>シツ</t>
    </rPh>
    <phoneticPr fontId="1"/>
  </si>
  <si>
    <t>材料滅菌</t>
    <phoneticPr fontId="1"/>
  </si>
  <si>
    <t>高圧蒸気滅菌</t>
    <rPh sb="0" eb="2">
      <t>コウアツ</t>
    </rPh>
    <rPh sb="2" eb="4">
      <t>ジョウキ</t>
    </rPh>
    <rPh sb="4" eb="6">
      <t>メッキン</t>
    </rPh>
    <phoneticPr fontId="1"/>
  </si>
  <si>
    <t>プラズマ滅菌装置</t>
    <rPh sb="4" eb="6">
      <t>メッキン</t>
    </rPh>
    <rPh sb="6" eb="8">
      <t>ソウチ</t>
    </rPh>
    <phoneticPr fontId="1"/>
  </si>
  <si>
    <t>EOG滅菌装置</t>
    <rPh sb="3" eb="5">
      <t>メッキン</t>
    </rPh>
    <rPh sb="5" eb="7">
      <t>ソウチ</t>
    </rPh>
    <phoneticPr fontId="1"/>
  </si>
  <si>
    <t>その他の装置</t>
    <rPh sb="2" eb="3">
      <t>タ</t>
    </rPh>
    <rPh sb="4" eb="6">
      <t>ソウチ</t>
    </rPh>
    <phoneticPr fontId="1"/>
  </si>
  <si>
    <t>委託の状況等</t>
    <rPh sb="0" eb="2">
      <t>イタク</t>
    </rPh>
    <phoneticPr fontId="1"/>
  </si>
  <si>
    <t>栄養管理</t>
    <phoneticPr fontId="1"/>
  </si>
  <si>
    <t>厨房方式</t>
    <rPh sb="0" eb="2">
      <t>チュウボウ</t>
    </rPh>
    <rPh sb="2" eb="4">
      <t>ホウシキ</t>
    </rPh>
    <phoneticPr fontId="1"/>
  </si>
  <si>
    <t>（例）電化厨房、クックチルの採用etc</t>
    <phoneticPr fontId="1"/>
  </si>
  <si>
    <t>（例）電化厨房、クックチルの採用etc</t>
    <phoneticPr fontId="1"/>
  </si>
  <si>
    <t>洗濯</t>
    <phoneticPr fontId="1"/>
  </si>
  <si>
    <t>中央倉庫</t>
    <phoneticPr fontId="1"/>
  </si>
  <si>
    <t>外注（ＳＰＤ）の状況等記載</t>
    <rPh sb="11" eb="13">
      <t>キサイ</t>
    </rPh>
    <phoneticPr fontId="1"/>
  </si>
  <si>
    <t>昇降設備</t>
    <rPh sb="0" eb="2">
      <t>ショウコウ</t>
    </rPh>
    <rPh sb="2" eb="4">
      <t>セツビ</t>
    </rPh>
    <phoneticPr fontId="67"/>
  </si>
  <si>
    <t>現有台数</t>
    <phoneticPr fontId="1"/>
  </si>
  <si>
    <t>乗用</t>
    <phoneticPr fontId="1"/>
  </si>
  <si>
    <t>寝台用</t>
    <phoneticPr fontId="1"/>
  </si>
  <si>
    <t>配膳用</t>
    <phoneticPr fontId="1"/>
  </si>
  <si>
    <t>非常用</t>
    <rPh sb="0" eb="3">
      <t>ヒジョウヨウ</t>
    </rPh>
    <phoneticPr fontId="1"/>
  </si>
  <si>
    <t>感染用</t>
    <rPh sb="0" eb="2">
      <t>カンセン</t>
    </rPh>
    <rPh sb="2" eb="3">
      <t>ヨウ</t>
    </rPh>
    <phoneticPr fontId="1"/>
  </si>
  <si>
    <t>ｴﾚﾍﾞｰﾀ</t>
    <phoneticPr fontId="1"/>
  </si>
  <si>
    <t>ｴｽｶﾚｰﾀ</t>
    <phoneticPr fontId="1"/>
  </si>
  <si>
    <t>既存インフラ設備</t>
    <rPh sb="0" eb="2">
      <t>キソン</t>
    </rPh>
    <rPh sb="6" eb="8">
      <t>セツビ</t>
    </rPh>
    <phoneticPr fontId="67"/>
  </si>
  <si>
    <t>[１]給水設備（現状を記入してください）</t>
    <phoneticPr fontId="1"/>
  </si>
  <si>
    <t>給水使用量比率（だいたいで構いません）</t>
  </si>
  <si>
    <t>○－８０％という形で記載する。</t>
    <phoneticPr fontId="1"/>
  </si>
  <si>
    <t>種別</t>
    <phoneticPr fontId="1"/>
  </si>
  <si>
    <t>飲用（○：そのまま使用、△：処理後使用、×：使用せず）</t>
    <phoneticPr fontId="1"/>
  </si>
  <si>
    <t>雑用（○：使用、×：使用せず）</t>
    <phoneticPr fontId="1"/>
  </si>
  <si>
    <t>上水道</t>
    <phoneticPr fontId="1"/>
  </si>
  <si>
    <t>井戸水</t>
    <phoneticPr fontId="1"/>
  </si>
  <si>
    <t>湧水</t>
    <phoneticPr fontId="1"/>
  </si>
  <si>
    <t>中水</t>
    <phoneticPr fontId="1"/>
  </si>
  <si>
    <t xml:space="preserve">[２]排水設備（現状及び今回整備の必要性を記入してください） </t>
  </si>
  <si>
    <t>下水道</t>
    <phoneticPr fontId="1"/>
  </si>
  <si>
    <t>・　公共下水道</t>
    <phoneticPr fontId="1"/>
  </si>
  <si>
    <t>排水処理</t>
    <phoneticPr fontId="1"/>
  </si>
  <si>
    <t>医療排水処理設備（中和処理）</t>
    <phoneticPr fontId="1"/>
  </si>
  <si>
    <t>有　無（今回新設：要・不要）</t>
    <phoneticPr fontId="1"/>
  </si>
  <si>
    <t>感染性排水処理（消毒処理）</t>
    <phoneticPr fontId="1"/>
  </si>
  <si>
    <t>透析排水処理</t>
    <phoneticPr fontId="1"/>
  </si>
  <si>
    <t>[３]ガス設備（現状を記入してください）</t>
    <phoneticPr fontId="1"/>
  </si>
  <si>
    <t>○or×</t>
    <phoneticPr fontId="1"/>
  </si>
  <si>
    <t>事業者名</t>
    <rPh sb="0" eb="4">
      <t>ジギョウシャメイ</t>
    </rPh>
    <phoneticPr fontId="1"/>
  </si>
  <si>
    <t>都市ガス有</t>
    <phoneticPr fontId="1"/>
  </si>
  <si>
    <t>プロパンガス</t>
    <phoneticPr fontId="1"/>
  </si>
  <si>
    <t>ﾎﾞﾝﾍﾞ数</t>
    <phoneticPr fontId="1"/>
  </si>
  <si>
    <t>ガス設備無し</t>
    <phoneticPr fontId="1"/>
  </si>
  <si>
    <t>都市ガス将来敷設予定</t>
    <phoneticPr fontId="1"/>
  </si>
  <si>
    <t>[４]医療ガス設備（現状及び今回整備必要性を記入してください）</t>
    <phoneticPr fontId="1"/>
  </si>
  <si>
    <t>液酸タンク保有状況　 　　：　・買取　　　・リース　　　　　　・容量　　　　ｔ</t>
    <rPh sb="0" eb="2">
      <t>エキサン</t>
    </rPh>
    <rPh sb="5" eb="7">
      <t>ホユウ</t>
    </rPh>
    <rPh sb="7" eb="9">
      <t>ジョウキョウ</t>
    </rPh>
    <rPh sb="16" eb="17">
      <t>カ</t>
    </rPh>
    <rPh sb="17" eb="18">
      <t>ト</t>
    </rPh>
    <rPh sb="32" eb="34">
      <t>ヨウリョウ</t>
    </rPh>
    <phoneticPr fontId="1"/>
  </si>
  <si>
    <t>今回更新又は移設要否 　：  ・要更新（理由：　　　　）　　・要移設</t>
    <phoneticPr fontId="1"/>
  </si>
  <si>
    <t>次の理由により一般的に液酸タンクの移設は困難。</t>
    <phoneticPr fontId="1"/>
  </si>
  <si>
    <t xml:space="preserve"> ①移設時に酸素供給が停止する。</t>
    <phoneticPr fontId="1"/>
  </si>
  <si>
    <t xml:space="preserve"> ②移設すると高圧容器の工場検査が必要になる場合が多い。</t>
    <phoneticPr fontId="1"/>
  </si>
  <si>
    <t>[５]電気設備 （現状及び今回整備必要性を記入してください。）</t>
    <phoneticPr fontId="1"/>
  </si>
  <si>
    <t>受変電設備</t>
    <phoneticPr fontId="1"/>
  </si>
  <si>
    <t>・ 既存設備より供給 （  ・ 既存利用  ・ 既存改修 ）</t>
    <phoneticPr fontId="1"/>
  </si>
  <si>
    <t>・ 今回更新築建物に整備</t>
    <phoneticPr fontId="1"/>
  </si>
  <si>
    <t>（  ・ 屋内   ・ 屋外[ ・ 屋上  ・ 地上隣接]    ）</t>
    <phoneticPr fontId="1"/>
  </si>
  <si>
    <t>非常用発電機</t>
    <phoneticPr fontId="1"/>
  </si>
  <si>
    <t>その他留意事項</t>
    <phoneticPr fontId="1"/>
  </si>
  <si>
    <t>例）２回線受電方式の採用を検討</t>
    <phoneticPr fontId="1"/>
  </si>
  <si>
    <t>電波障害対応予定</t>
    <phoneticPr fontId="1"/>
  </si>
  <si>
    <t>共同アンテナ方式・その他（　　　　　　　　　　）</t>
    <phoneticPr fontId="1"/>
  </si>
  <si>
    <t>管理部門等</t>
    <rPh sb="0" eb="2">
      <t>カンリ</t>
    </rPh>
    <rPh sb="2" eb="4">
      <t>ブモン</t>
    </rPh>
    <rPh sb="4" eb="5">
      <t>トウ</t>
    </rPh>
    <phoneticPr fontId="67"/>
  </si>
  <si>
    <t>項目</t>
    <rPh sb="0" eb="2">
      <t>コウモク</t>
    </rPh>
    <phoneticPr fontId="1"/>
  </si>
  <si>
    <t>主な使用者</t>
    <rPh sb="0" eb="1">
      <t>シュ</t>
    </rPh>
    <rPh sb="2" eb="5">
      <t>シヨウシャ</t>
    </rPh>
    <phoneticPr fontId="1"/>
  </si>
  <si>
    <t>使用人数</t>
    <rPh sb="0" eb="2">
      <t>シヨウ</t>
    </rPh>
    <rPh sb="2" eb="4">
      <t>ニンズウ</t>
    </rPh>
    <phoneticPr fontId="1"/>
  </si>
  <si>
    <t>面積</t>
    <rPh sb="0" eb="2">
      <t>メンセキ</t>
    </rPh>
    <phoneticPr fontId="1"/>
  </si>
  <si>
    <t>医　局</t>
    <phoneticPr fontId="1"/>
  </si>
  <si>
    <t>医師</t>
    <rPh sb="0" eb="2">
      <t>イシ</t>
    </rPh>
    <phoneticPr fontId="1"/>
  </si>
  <si>
    <t>研修医</t>
    <phoneticPr fontId="1"/>
  </si>
  <si>
    <t>事務部</t>
    <rPh sb="0" eb="3">
      <t>ジムブ</t>
    </rPh>
    <phoneticPr fontId="1"/>
  </si>
  <si>
    <t>事務職</t>
    <rPh sb="0" eb="2">
      <t>ジム</t>
    </rPh>
    <rPh sb="2" eb="3">
      <t>ショク</t>
    </rPh>
    <phoneticPr fontId="1"/>
  </si>
  <si>
    <t>その他</t>
    <phoneticPr fontId="1"/>
  </si>
  <si>
    <t>医事</t>
    <rPh sb="0" eb="2">
      <t>イジ</t>
    </rPh>
    <phoneticPr fontId="1"/>
  </si>
  <si>
    <t>会議室</t>
    <rPh sb="0" eb="3">
      <t>カイギシツ</t>
    </rPh>
    <phoneticPr fontId="1"/>
  </si>
  <si>
    <t>大</t>
    <rPh sb="0" eb="1">
      <t>ダイ</t>
    </rPh>
    <phoneticPr fontId="1"/>
  </si>
  <si>
    <t>中</t>
    <rPh sb="0" eb="1">
      <t>チュウ</t>
    </rPh>
    <phoneticPr fontId="1"/>
  </si>
  <si>
    <t>小</t>
    <rPh sb="0" eb="1">
      <t>ショウ</t>
    </rPh>
    <phoneticPr fontId="1"/>
  </si>
  <si>
    <t>仮眠室</t>
    <rPh sb="0" eb="3">
      <t>カミンシツ</t>
    </rPh>
    <phoneticPr fontId="1"/>
  </si>
  <si>
    <t>男性用</t>
    <rPh sb="0" eb="2">
      <t>ダンセイ</t>
    </rPh>
    <rPh sb="2" eb="3">
      <t>ヨウ</t>
    </rPh>
    <phoneticPr fontId="1"/>
  </si>
  <si>
    <t>女性用</t>
    <rPh sb="0" eb="2">
      <t>ジョセイ</t>
    </rPh>
    <rPh sb="2" eb="3">
      <t>ヨウ</t>
    </rPh>
    <phoneticPr fontId="1"/>
  </si>
  <si>
    <t>職員食堂</t>
    <rPh sb="0" eb="2">
      <t>ショクイン</t>
    </rPh>
    <rPh sb="2" eb="4">
      <t>ショクドウ</t>
    </rPh>
    <phoneticPr fontId="1"/>
  </si>
  <si>
    <t>売店</t>
    <rPh sb="0" eb="2">
      <t>バイテン</t>
    </rPh>
    <phoneticPr fontId="1"/>
  </si>
  <si>
    <t>更衣室</t>
    <rPh sb="0" eb="3">
      <t>コウイシツ</t>
    </rPh>
    <phoneticPr fontId="1"/>
  </si>
  <si>
    <t>看護師（男）</t>
    <rPh sb="0" eb="3">
      <t>カンゴシ</t>
    </rPh>
    <rPh sb="4" eb="5">
      <t>オトコ</t>
    </rPh>
    <phoneticPr fontId="1"/>
  </si>
  <si>
    <t>看護師（女）</t>
    <rPh sb="0" eb="3">
      <t>カンゴシ</t>
    </rPh>
    <rPh sb="4" eb="5">
      <t>オンナ</t>
    </rPh>
    <phoneticPr fontId="1"/>
  </si>
  <si>
    <t>看護助手(男)</t>
    <rPh sb="0" eb="2">
      <t>カンゴ</t>
    </rPh>
    <rPh sb="2" eb="4">
      <t>ジョシュ</t>
    </rPh>
    <rPh sb="5" eb="6">
      <t>オトコ</t>
    </rPh>
    <phoneticPr fontId="1"/>
  </si>
  <si>
    <t>看護助手（女）</t>
    <rPh sb="0" eb="2">
      <t>カンゴ</t>
    </rPh>
    <rPh sb="2" eb="4">
      <t>ジョシュ</t>
    </rPh>
    <rPh sb="5" eb="6">
      <t>オンナ</t>
    </rPh>
    <phoneticPr fontId="1"/>
  </si>
  <si>
    <t>委託○○</t>
    <rPh sb="0" eb="2">
      <t>イタク</t>
    </rPh>
    <phoneticPr fontId="1"/>
  </si>
  <si>
    <t>休憩室</t>
    <rPh sb="0" eb="3">
      <t>キュウケイシツ</t>
    </rPh>
    <phoneticPr fontId="1"/>
  </si>
  <si>
    <t>教育研修</t>
    <phoneticPr fontId="1"/>
  </si>
  <si>
    <t>研 修 室</t>
    <phoneticPr fontId="1"/>
  </si>
  <si>
    <t>宿 泊 室</t>
  </si>
  <si>
    <t>臨床研究</t>
    <phoneticPr fontId="1"/>
  </si>
  <si>
    <t>機能付与</t>
    <phoneticPr fontId="1"/>
  </si>
  <si>
    <t>－</t>
    <phoneticPr fontId="1"/>
  </si>
  <si>
    <t>－</t>
    <phoneticPr fontId="1"/>
  </si>
  <si>
    <t>特殊な機能や部屋</t>
    <rPh sb="0" eb="2">
      <t>トクシュ</t>
    </rPh>
    <rPh sb="3" eb="5">
      <t>キノウ</t>
    </rPh>
    <rPh sb="6" eb="8">
      <t>ヘヤ</t>
    </rPh>
    <phoneticPr fontId="1"/>
  </si>
  <si>
    <t>（院内学級、セカンドオピニオン室等）</t>
    <phoneticPr fontId="1"/>
  </si>
  <si>
    <t>変更部分一覧表及び変更平面図</t>
    <phoneticPr fontId="1"/>
  </si>
  <si>
    <t>整備協議→平面計画</t>
    <rPh sb="0" eb="2">
      <t>セイビ</t>
    </rPh>
    <rPh sb="2" eb="4">
      <t>キョウギ</t>
    </rPh>
    <rPh sb="5" eb="7">
      <t>ヘイメン</t>
    </rPh>
    <rPh sb="7" eb="9">
      <t>ケイカク</t>
    </rPh>
    <phoneticPr fontId="1"/>
  </si>
  <si>
    <t>№</t>
    <phoneticPr fontId="1"/>
  </si>
  <si>
    <t>変更内容</t>
    <rPh sb="0" eb="2">
      <t>ヘンコウ</t>
    </rPh>
    <rPh sb="2" eb="4">
      <t>ナイヨウ</t>
    </rPh>
    <phoneticPr fontId="1"/>
  </si>
  <si>
    <t>変更理由</t>
    <rPh sb="0" eb="2">
      <t>ヘンコウ</t>
    </rPh>
    <rPh sb="2" eb="4">
      <t>リユウ</t>
    </rPh>
    <phoneticPr fontId="1"/>
  </si>
  <si>
    <t>コスト管理表（平面計画）</t>
  </si>
  <si>
    <t>部門別面積比較表(平面計画)</t>
  </si>
  <si>
    <t>○○病院 ○○整備工事</t>
    <phoneticPr fontId="67"/>
  </si>
  <si>
    <t>番号</t>
    <rPh sb="0" eb="2">
      <t>バンゴウ</t>
    </rPh>
    <phoneticPr fontId="67"/>
  </si>
  <si>
    <t>棟名（既存）</t>
    <rPh sb="0" eb="1">
      <t>トウ</t>
    </rPh>
    <rPh sb="1" eb="2">
      <t>メイ</t>
    </rPh>
    <rPh sb="3" eb="5">
      <t>キゾン</t>
    </rPh>
    <phoneticPr fontId="67"/>
  </si>
  <si>
    <t>階数</t>
    <rPh sb="0" eb="2">
      <t>カイスウ</t>
    </rPh>
    <phoneticPr fontId="67"/>
  </si>
  <si>
    <t>小部門（既存）</t>
    <rPh sb="0" eb="1">
      <t>ショウ</t>
    </rPh>
    <rPh sb="1" eb="3">
      <t>ブモン</t>
    </rPh>
    <rPh sb="4" eb="6">
      <t>キゾン</t>
    </rPh>
    <phoneticPr fontId="67"/>
  </si>
  <si>
    <t>室名等（既存）</t>
    <rPh sb="0" eb="1">
      <t>シツ</t>
    </rPh>
    <rPh sb="1" eb="2">
      <t>メイ</t>
    </rPh>
    <rPh sb="2" eb="3">
      <t>トウ</t>
    </rPh>
    <rPh sb="4" eb="6">
      <t>キゾン</t>
    </rPh>
    <phoneticPr fontId="67"/>
  </si>
  <si>
    <t>既存面積(㎡)
①</t>
    <rPh sb="0" eb="2">
      <t>キゾン</t>
    </rPh>
    <rPh sb="2" eb="4">
      <t>メンセキ</t>
    </rPh>
    <phoneticPr fontId="67"/>
  </si>
  <si>
    <t>棟名（計画）</t>
    <rPh sb="0" eb="1">
      <t>トウ</t>
    </rPh>
    <rPh sb="1" eb="2">
      <t>メイ</t>
    </rPh>
    <rPh sb="3" eb="5">
      <t>ケイカク</t>
    </rPh>
    <phoneticPr fontId="67"/>
  </si>
  <si>
    <t>小部門（計画）</t>
    <rPh sb="0" eb="1">
      <t>ショウ</t>
    </rPh>
    <rPh sb="1" eb="3">
      <t>ブモン</t>
    </rPh>
    <rPh sb="4" eb="6">
      <t>ケイカク</t>
    </rPh>
    <phoneticPr fontId="67"/>
  </si>
  <si>
    <t>室名等（計画）</t>
    <rPh sb="0" eb="1">
      <t>シツ</t>
    </rPh>
    <rPh sb="1" eb="2">
      <t>メイ</t>
    </rPh>
    <rPh sb="2" eb="3">
      <t>トウ</t>
    </rPh>
    <rPh sb="4" eb="6">
      <t>ケイカク</t>
    </rPh>
    <phoneticPr fontId="67"/>
  </si>
  <si>
    <t>計画面積(㎡)
②</t>
    <rPh sb="0" eb="2">
      <t>ケイカク</t>
    </rPh>
    <rPh sb="2" eb="4">
      <t>メンセキ</t>
    </rPh>
    <phoneticPr fontId="67"/>
  </si>
  <si>
    <t>面積差(㎡)
②－①</t>
    <rPh sb="0" eb="2">
      <t>メンセキ</t>
    </rPh>
    <rPh sb="2" eb="3">
      <t>サ</t>
    </rPh>
    <phoneticPr fontId="67"/>
  </si>
  <si>
    <t>印刷範囲</t>
    <rPh sb="0" eb="2">
      <t>インサツ</t>
    </rPh>
    <rPh sb="2" eb="4">
      <t>ハンイ</t>
    </rPh>
    <phoneticPr fontId="67"/>
  </si>
  <si>
    <t>計</t>
    <rPh sb="0" eb="1">
      <t>ケイ</t>
    </rPh>
    <phoneticPr fontId="67"/>
  </si>
  <si>
    <t>計画面積(㎡)
②　</t>
    <rPh sb="0" eb="2">
      <t>ケイカク</t>
    </rPh>
    <rPh sb="2" eb="4">
      <t>メンセキ</t>
    </rPh>
    <phoneticPr fontId="67"/>
  </si>
  <si>
    <t>各部門の諸室</t>
    <rPh sb="0" eb="1">
      <t>カク</t>
    </rPh>
    <rPh sb="1" eb="3">
      <t>ブモン</t>
    </rPh>
    <rPh sb="4" eb="5">
      <t>ショ</t>
    </rPh>
    <rPh sb="5" eb="6">
      <t>シツ</t>
    </rPh>
    <phoneticPr fontId="1"/>
  </si>
  <si>
    <t>大部門</t>
    <rPh sb="0" eb="1">
      <t>ダイ</t>
    </rPh>
    <rPh sb="1" eb="3">
      <t>ブモン</t>
    </rPh>
    <phoneticPr fontId="1"/>
  </si>
  <si>
    <t>小部門</t>
    <rPh sb="0" eb="1">
      <t>ショウ</t>
    </rPh>
    <rPh sb="1" eb="3">
      <t>ブモン</t>
    </rPh>
    <phoneticPr fontId="1"/>
  </si>
  <si>
    <t>病棟</t>
    <rPh sb="0" eb="2">
      <t>ビョウトウ</t>
    </rPh>
    <phoneticPr fontId="1"/>
  </si>
  <si>
    <t>病棟</t>
    <phoneticPr fontId="1"/>
  </si>
  <si>
    <t>外来</t>
    <rPh sb="0" eb="2">
      <t>ガイライ</t>
    </rPh>
    <phoneticPr fontId="1"/>
  </si>
  <si>
    <t>一般外来</t>
    <rPh sb="0" eb="2">
      <t>イッパン</t>
    </rPh>
    <phoneticPr fontId="1"/>
  </si>
  <si>
    <t>救急</t>
    <phoneticPr fontId="1"/>
  </si>
  <si>
    <t>診療</t>
    <rPh sb="0" eb="2">
      <t>シンリョウ</t>
    </rPh>
    <phoneticPr fontId="1"/>
  </si>
  <si>
    <t>検体検査</t>
    <phoneticPr fontId="1"/>
  </si>
  <si>
    <t>生理検査</t>
    <phoneticPr fontId="1"/>
  </si>
  <si>
    <t>霊安剖検</t>
    <rPh sb="0" eb="1">
      <t>レイ</t>
    </rPh>
    <rPh sb="1" eb="2">
      <t>アン</t>
    </rPh>
    <rPh sb="2" eb="4">
      <t>ボウケン</t>
    </rPh>
    <phoneticPr fontId="1"/>
  </si>
  <si>
    <t>霊安室、剖検室等</t>
    <phoneticPr fontId="1"/>
  </si>
  <si>
    <t>画像診断</t>
    <rPh sb="0" eb="2">
      <t>ガゾウ</t>
    </rPh>
    <phoneticPr fontId="1"/>
  </si>
  <si>
    <t>放射線治療</t>
    <phoneticPr fontId="1"/>
  </si>
  <si>
    <t>核医学検査</t>
    <phoneticPr fontId="1"/>
  </si>
  <si>
    <t>手術</t>
    <phoneticPr fontId="1"/>
  </si>
  <si>
    <t>分娩</t>
    <phoneticPr fontId="1"/>
  </si>
  <si>
    <t>リハビリ</t>
    <phoneticPr fontId="1"/>
  </si>
  <si>
    <t>透析</t>
    <phoneticPr fontId="1"/>
  </si>
  <si>
    <t>特殊診察室</t>
    <rPh sb="0" eb="2">
      <t>トクシュ</t>
    </rPh>
    <rPh sb="2" eb="4">
      <t>シンサツ</t>
    </rPh>
    <rPh sb="4" eb="5">
      <t>シツ</t>
    </rPh>
    <phoneticPr fontId="1"/>
  </si>
  <si>
    <t>供給</t>
    <rPh sb="0" eb="2">
      <t>キョウキュウ</t>
    </rPh>
    <phoneticPr fontId="1"/>
  </si>
  <si>
    <t>薬剤</t>
    <rPh sb="0" eb="2">
      <t>ヤクザイ</t>
    </rPh>
    <phoneticPr fontId="1"/>
  </si>
  <si>
    <t>材料滅菌</t>
    <phoneticPr fontId="1"/>
  </si>
  <si>
    <t>栄養管理</t>
    <phoneticPr fontId="1"/>
  </si>
  <si>
    <t>洗濯</t>
    <rPh sb="0" eb="2">
      <t>センタク</t>
    </rPh>
    <phoneticPr fontId="1"/>
  </si>
  <si>
    <t>中央倉庫</t>
    <rPh sb="0" eb="2">
      <t>チュウオウ</t>
    </rPh>
    <rPh sb="2" eb="4">
      <t>ソウコ</t>
    </rPh>
    <phoneticPr fontId="1"/>
  </si>
  <si>
    <t>エネルギー</t>
    <phoneticPr fontId="1"/>
  </si>
  <si>
    <t>管理</t>
    <rPh sb="0" eb="2">
      <t>カンリ</t>
    </rPh>
    <phoneticPr fontId="1"/>
  </si>
  <si>
    <t>運営関係諸室</t>
    <rPh sb="0" eb="2">
      <t>ウンエイ</t>
    </rPh>
    <rPh sb="2" eb="4">
      <t>カンケイ</t>
    </rPh>
    <rPh sb="4" eb="5">
      <t>ショ</t>
    </rPh>
    <rPh sb="5" eb="6">
      <t>シツ</t>
    </rPh>
    <phoneticPr fontId="1"/>
  </si>
  <si>
    <t>厚生関係諸室</t>
    <rPh sb="0" eb="2">
      <t>コウセイ</t>
    </rPh>
    <rPh sb="2" eb="4">
      <t>カンケイ</t>
    </rPh>
    <rPh sb="4" eb="5">
      <t>ショ</t>
    </rPh>
    <rPh sb="5" eb="6">
      <t>シツ</t>
    </rPh>
    <phoneticPr fontId="1"/>
  </si>
  <si>
    <t>研究・研修</t>
    <rPh sb="0" eb="2">
      <t>ケンキュウ</t>
    </rPh>
    <rPh sb="3" eb="5">
      <t>ケンシュウ</t>
    </rPh>
    <phoneticPr fontId="1"/>
  </si>
  <si>
    <t>合　計</t>
    <rPh sb="0" eb="1">
      <t>ア</t>
    </rPh>
    <rPh sb="2" eb="3">
      <t>ケイ</t>
    </rPh>
    <phoneticPr fontId="67"/>
  </si>
  <si>
    <r>
      <t>注）　原則、以下の要領で面積</t>
    </r>
    <r>
      <rPr>
        <sz val="10"/>
        <rFont val="ＭＳ Ｐゴシック"/>
        <family val="3"/>
        <charset val="128"/>
      </rPr>
      <t>を算出する。</t>
    </r>
    <rPh sb="0" eb="1">
      <t>チュウ</t>
    </rPh>
    <rPh sb="3" eb="5">
      <t>ゲンソク</t>
    </rPh>
    <rPh sb="6" eb="8">
      <t>イカ</t>
    </rPh>
    <rPh sb="9" eb="11">
      <t>ヨウリョウ</t>
    </rPh>
    <rPh sb="12" eb="14">
      <t>メンセキ</t>
    </rPh>
    <rPh sb="15" eb="17">
      <t>サンシュツ</t>
    </rPh>
    <phoneticPr fontId="1"/>
  </si>
  <si>
    <t>《面積》</t>
    <rPh sb="1" eb="3">
      <t>メンセキ</t>
    </rPh>
    <phoneticPr fontId="1"/>
  </si>
  <si>
    <t>・</t>
    <phoneticPr fontId="1"/>
  </si>
  <si>
    <t>建物毎に各部門の面積を算出する。</t>
    <rPh sb="0" eb="2">
      <t>タテモノ</t>
    </rPh>
    <rPh sb="2" eb="3">
      <t>ゴト</t>
    </rPh>
    <rPh sb="4" eb="5">
      <t>カク</t>
    </rPh>
    <rPh sb="5" eb="7">
      <t>ブモン</t>
    </rPh>
    <rPh sb="8" eb="10">
      <t>メンセキ</t>
    </rPh>
    <rPh sb="11" eb="13">
      <t>サンシュツ</t>
    </rPh>
    <phoneticPr fontId="1"/>
  </si>
  <si>
    <t>複数の部門・分類で共用する廊下・EVホールなどは、いずれかの部門・分類に包括して面積を区分する。</t>
    <rPh sb="0" eb="2">
      <t>フクスウ</t>
    </rPh>
    <rPh sb="3" eb="5">
      <t>ブモン</t>
    </rPh>
    <rPh sb="6" eb="8">
      <t>ブンルイ</t>
    </rPh>
    <rPh sb="9" eb="11">
      <t>キョウヨウ</t>
    </rPh>
    <rPh sb="13" eb="15">
      <t>ロウカ</t>
    </rPh>
    <rPh sb="30" eb="32">
      <t>ブモン</t>
    </rPh>
    <rPh sb="33" eb="35">
      <t>ブンルイ</t>
    </rPh>
    <rPh sb="36" eb="38">
      <t>ホウカツ</t>
    </rPh>
    <rPh sb="40" eb="42">
      <t>メンセキ</t>
    </rPh>
    <rPh sb="43" eb="45">
      <t>クブン</t>
    </rPh>
    <phoneticPr fontId="1"/>
  </si>
  <si>
    <t>ある部門・分類のエリアに一部他の部門・分類がある場合は、主となる部門・分類に包括して面積を区分する。</t>
    <rPh sb="2" eb="4">
      <t>ブモン</t>
    </rPh>
    <rPh sb="5" eb="7">
      <t>ブンルイ</t>
    </rPh>
    <rPh sb="12" eb="14">
      <t>イチブ</t>
    </rPh>
    <rPh sb="14" eb="15">
      <t>タ</t>
    </rPh>
    <rPh sb="16" eb="18">
      <t>ブモン</t>
    </rPh>
    <rPh sb="19" eb="21">
      <t>ブンルイ</t>
    </rPh>
    <rPh sb="24" eb="26">
      <t>バアイ</t>
    </rPh>
    <rPh sb="28" eb="29">
      <t>シュ</t>
    </rPh>
    <rPh sb="32" eb="34">
      <t>ブモン</t>
    </rPh>
    <rPh sb="35" eb="37">
      <t>ブンルイ</t>
    </rPh>
    <rPh sb="38" eb="40">
      <t>ホウカツ</t>
    </rPh>
    <rPh sb="42" eb="44">
      <t>メンセキ</t>
    </rPh>
    <rPh sb="45" eb="47">
      <t>クブン</t>
    </rPh>
    <phoneticPr fontId="1"/>
  </si>
  <si>
    <t>計</t>
  </si>
  <si>
    <t>救急</t>
    <phoneticPr fontId="1"/>
  </si>
  <si>
    <t>分娩</t>
    <phoneticPr fontId="1"/>
  </si>
  <si>
    <t>リハビリ</t>
    <phoneticPr fontId="1"/>
  </si>
  <si>
    <t>・</t>
    <phoneticPr fontId="1"/>
  </si>
  <si>
    <t>コスト管理表（平面計画）</t>
    <rPh sb="3" eb="6">
      <t>カンリヒョウ</t>
    </rPh>
    <rPh sb="7" eb="9">
      <t>ヘイメン</t>
    </rPh>
    <rPh sb="9" eb="11">
      <t>ケイカク</t>
    </rPh>
    <phoneticPr fontId="1"/>
  </si>
  <si>
    <t>項　　目</t>
    <rPh sb="0" eb="1">
      <t>コウ</t>
    </rPh>
    <rPh sb="3" eb="4">
      <t>メ</t>
    </rPh>
    <phoneticPr fontId="1"/>
  </si>
  <si>
    <r>
      <t>概算工事費</t>
    </r>
    <r>
      <rPr>
        <sz val="8"/>
        <rFont val="ＭＳ ゴシック"/>
        <family val="3"/>
        <charset val="128"/>
      </rPr>
      <t>（平面計画）</t>
    </r>
    <rPh sb="0" eb="2">
      <t>ガイサン</t>
    </rPh>
    <rPh sb="2" eb="5">
      <t>コウジヒ</t>
    </rPh>
    <rPh sb="6" eb="8">
      <t>ヘイメン</t>
    </rPh>
    <rPh sb="8" eb="10">
      <t>ケイカク</t>
    </rPh>
    <phoneticPr fontId="1"/>
  </si>
  <si>
    <t>概算工事費算出の考え方</t>
    <phoneticPr fontId="1"/>
  </si>
  <si>
    <t>金額(千円)</t>
    <rPh sb="0" eb="2">
      <t>キンガク</t>
    </rPh>
    <rPh sb="3" eb="4">
      <t>セン</t>
    </rPh>
    <rPh sb="4" eb="5">
      <t>エン</t>
    </rPh>
    <phoneticPr fontId="1"/>
  </si>
  <si>
    <t>単価(円/㎡)</t>
    <rPh sb="0" eb="2">
      <t>タンカ</t>
    </rPh>
    <rPh sb="3" eb="4">
      <t>エン</t>
    </rPh>
    <phoneticPr fontId="1"/>
  </si>
  <si>
    <t>構成比率(%)</t>
    <rPh sb="0" eb="2">
      <t>コウセイ</t>
    </rPh>
    <rPh sb="2" eb="4">
      <t>ヒリツ</t>
    </rPh>
    <phoneticPr fontId="1"/>
  </si>
  <si>
    <t>建築工事</t>
    <rPh sb="0" eb="1">
      <t>ケン</t>
    </rPh>
    <rPh sb="1" eb="2">
      <t>チク</t>
    </rPh>
    <rPh sb="2" eb="3">
      <t>コウ</t>
    </rPh>
    <rPh sb="3" eb="4">
      <t>コト</t>
    </rPh>
    <phoneticPr fontId="1"/>
  </si>
  <si>
    <t>直接工事費</t>
    <rPh sb="0" eb="2">
      <t>チョクセツ</t>
    </rPh>
    <rPh sb="2" eb="5">
      <t>コウジヒ</t>
    </rPh>
    <phoneticPr fontId="1"/>
  </si>
  <si>
    <t>建物本体</t>
    <rPh sb="0" eb="2">
      <t>タテモノ</t>
    </rPh>
    <rPh sb="2" eb="3">
      <t>ホン</t>
    </rPh>
    <rPh sb="3" eb="4">
      <t>カラダ</t>
    </rPh>
    <phoneticPr fontId="1"/>
  </si>
  <si>
    <t>直接仮設</t>
    <rPh sb="0" eb="2">
      <t>チョクセツ</t>
    </rPh>
    <rPh sb="2" eb="4">
      <t>カセツ</t>
    </rPh>
    <phoneticPr fontId="1"/>
  </si>
  <si>
    <t>土工</t>
    <rPh sb="0" eb="1">
      <t>ド</t>
    </rPh>
    <rPh sb="1" eb="2">
      <t>コウ</t>
    </rPh>
    <phoneticPr fontId="1"/>
  </si>
  <si>
    <t>地業</t>
    <rPh sb="0" eb="2">
      <t>ジギョウ</t>
    </rPh>
    <phoneticPr fontId="1"/>
  </si>
  <si>
    <t>躯体</t>
    <rPh sb="0" eb="2">
      <t>クタイ</t>
    </rPh>
    <phoneticPr fontId="1"/>
  </si>
  <si>
    <t xml:space="preserve"> 鉄筋</t>
    <rPh sb="1" eb="3">
      <t>テッキン</t>
    </rPh>
    <phoneticPr fontId="1"/>
  </si>
  <si>
    <t xml:space="preserve"> コンクリート</t>
    <phoneticPr fontId="1"/>
  </si>
  <si>
    <t xml:space="preserve"> 型枠</t>
    <rPh sb="1" eb="3">
      <t>カタワク</t>
    </rPh>
    <phoneticPr fontId="1"/>
  </si>
  <si>
    <t xml:space="preserve"> 鉄骨</t>
    <rPh sb="1" eb="3">
      <t>テッコツ</t>
    </rPh>
    <phoneticPr fontId="1"/>
  </si>
  <si>
    <t>仕上</t>
    <rPh sb="0" eb="2">
      <t>シア</t>
    </rPh>
    <phoneticPr fontId="1"/>
  </si>
  <si>
    <t xml:space="preserve"> 外部仕上</t>
    <rPh sb="1" eb="3">
      <t>ガイブ</t>
    </rPh>
    <rPh sb="3" eb="5">
      <t>シア</t>
    </rPh>
    <phoneticPr fontId="1"/>
  </si>
  <si>
    <t xml:space="preserve"> 内部仕上</t>
    <rPh sb="1" eb="3">
      <t>ナイブ</t>
    </rPh>
    <rPh sb="3" eb="5">
      <t>シア</t>
    </rPh>
    <phoneticPr fontId="1"/>
  </si>
  <si>
    <t>附属屋</t>
    <rPh sb="0" eb="2">
      <t>フゾク</t>
    </rPh>
    <rPh sb="2" eb="3">
      <t>ヤ</t>
    </rPh>
    <phoneticPr fontId="1"/>
  </si>
  <si>
    <t>屋外</t>
    <rPh sb="0" eb="2">
      <t>オクガイ</t>
    </rPh>
    <phoneticPr fontId="1"/>
  </si>
  <si>
    <t>　共通費</t>
    <rPh sb="1" eb="2">
      <t>トモ</t>
    </rPh>
    <rPh sb="2" eb="3">
      <t>ツウ</t>
    </rPh>
    <rPh sb="3" eb="4">
      <t>ヒ</t>
    </rPh>
    <phoneticPr fontId="1"/>
  </si>
  <si>
    <t>電気設備工事</t>
    <rPh sb="0" eb="2">
      <t>デンキ</t>
    </rPh>
    <rPh sb="2" eb="4">
      <t>セツビ</t>
    </rPh>
    <rPh sb="4" eb="6">
      <t>コウジ</t>
    </rPh>
    <phoneticPr fontId="1"/>
  </si>
  <si>
    <t>建物本体</t>
    <rPh sb="0" eb="2">
      <t>タテモノ</t>
    </rPh>
    <rPh sb="2" eb="4">
      <t>ホンタイ</t>
    </rPh>
    <phoneticPr fontId="1"/>
  </si>
  <si>
    <t>電力設備</t>
    <rPh sb="0" eb="2">
      <t>デンリョク</t>
    </rPh>
    <rPh sb="2" eb="4">
      <t>セツビ</t>
    </rPh>
    <phoneticPr fontId="1"/>
  </si>
  <si>
    <t>概算工事費の算出の根拠等</t>
    <rPh sb="0" eb="2">
      <t>ガイサン</t>
    </rPh>
    <rPh sb="2" eb="5">
      <t>コウジヒ</t>
    </rPh>
    <rPh sb="6" eb="8">
      <t>サンシュツ</t>
    </rPh>
    <rPh sb="9" eb="11">
      <t>コンキョ</t>
    </rPh>
    <rPh sb="11" eb="12">
      <t>トウ</t>
    </rPh>
    <phoneticPr fontId="88"/>
  </si>
  <si>
    <t>通信設備</t>
    <rPh sb="0" eb="2">
      <t>ツウシン</t>
    </rPh>
    <rPh sb="2" eb="4">
      <t>セツビ</t>
    </rPh>
    <phoneticPr fontId="1"/>
  </si>
  <si>
    <t>附属屋・屋外・その他</t>
    <phoneticPr fontId="1"/>
  </si>
  <si>
    <t>機械設備工事</t>
    <rPh sb="0" eb="2">
      <t>キカイ</t>
    </rPh>
    <rPh sb="2" eb="4">
      <t>セツビ</t>
    </rPh>
    <rPh sb="4" eb="6">
      <t>コウジ</t>
    </rPh>
    <phoneticPr fontId="1"/>
  </si>
  <si>
    <t>空調設備</t>
    <rPh sb="0" eb="2">
      <t>クウチョウ</t>
    </rPh>
    <rPh sb="2" eb="4">
      <t>セツビ</t>
    </rPh>
    <phoneticPr fontId="1"/>
  </si>
  <si>
    <t>衛生設備</t>
    <rPh sb="0" eb="2">
      <t>エイセイ</t>
    </rPh>
    <rPh sb="2" eb="4">
      <t>セツビ</t>
    </rPh>
    <phoneticPr fontId="1"/>
  </si>
  <si>
    <t/>
  </si>
  <si>
    <t>昇降機設備</t>
    <rPh sb="0" eb="3">
      <t>ショウコウキ</t>
    </rPh>
    <rPh sb="3" eb="5">
      <t>セツビ</t>
    </rPh>
    <phoneticPr fontId="1"/>
  </si>
  <si>
    <t>　負担金等</t>
    <rPh sb="1" eb="4">
      <t>フタンキン</t>
    </rPh>
    <rPh sb="4" eb="5">
      <t>トウ</t>
    </rPh>
    <phoneticPr fontId="1"/>
  </si>
  <si>
    <t xml:space="preserve">合計 </t>
    <rPh sb="0" eb="2">
      <t>ゴウケイ</t>
    </rPh>
    <phoneticPr fontId="1"/>
  </si>
  <si>
    <t>延床面積（㎡）</t>
    <rPh sb="0" eb="1">
      <t>ノ</t>
    </rPh>
    <rPh sb="1" eb="2">
      <t>ユカ</t>
    </rPh>
    <rPh sb="2" eb="4">
      <t>メンセキ</t>
    </rPh>
    <phoneticPr fontId="1"/>
  </si>
  <si>
    <t>構造・階数</t>
    <rPh sb="0" eb="2">
      <t>コウゾウ</t>
    </rPh>
    <rPh sb="3" eb="5">
      <t>カイスウ</t>
    </rPh>
    <phoneticPr fontId="1"/>
  </si>
  <si>
    <t>予定工事費との差（千円）</t>
    <rPh sb="0" eb="2">
      <t>ヨテイ</t>
    </rPh>
    <rPh sb="2" eb="5">
      <t>コウジヒ</t>
    </rPh>
    <rPh sb="7" eb="8">
      <t>サ</t>
    </rPh>
    <rPh sb="9" eb="11">
      <t>センエン</t>
    </rPh>
    <phoneticPr fontId="1"/>
  </si>
  <si>
    <t>－</t>
  </si>
  <si>
    <t>直接工事費の構成比　（参考）</t>
    <rPh sb="0" eb="2">
      <t>チョクセツ</t>
    </rPh>
    <rPh sb="2" eb="5">
      <t>コウジヒ</t>
    </rPh>
    <rPh sb="6" eb="9">
      <t>コウセイヒ</t>
    </rPh>
    <rPh sb="11" eb="13">
      <t>サンコウ</t>
    </rPh>
    <phoneticPr fontId="1"/>
  </si>
  <si>
    <t>コスト配分</t>
  </si>
  <si>
    <t>工  種</t>
    <rPh sb="0" eb="1">
      <t>コウ</t>
    </rPh>
    <rPh sb="3" eb="4">
      <t>シュ</t>
    </rPh>
    <phoneticPr fontId="1"/>
  </si>
  <si>
    <t>金額(千円)</t>
  </si>
  <si>
    <t>単価(円/㎡)</t>
  </si>
  <si>
    <t>構成比率(%)</t>
  </si>
  <si>
    <t>本　体　</t>
    <rPh sb="0" eb="1">
      <t>ホン</t>
    </rPh>
    <rPh sb="2" eb="3">
      <t>カラダ</t>
    </rPh>
    <phoneticPr fontId="1"/>
  </si>
  <si>
    <t>建築</t>
    <rPh sb="0" eb="2">
      <t>ケンチク</t>
    </rPh>
    <phoneticPr fontId="1"/>
  </si>
  <si>
    <t>電気設備</t>
    <rPh sb="0" eb="2">
      <t>デンキ</t>
    </rPh>
    <rPh sb="2" eb="4">
      <t>セツビ</t>
    </rPh>
    <phoneticPr fontId="1"/>
  </si>
  <si>
    <t>機械設備</t>
    <rPh sb="0" eb="2">
      <t>キカイ</t>
    </rPh>
    <rPh sb="2" eb="4">
      <t>セツビ</t>
    </rPh>
    <phoneticPr fontId="1"/>
  </si>
  <si>
    <t xml:space="preserve">   </t>
    <phoneticPr fontId="1"/>
  </si>
  <si>
    <r>
      <t>予定工事費(</t>
    </r>
    <r>
      <rPr>
        <sz val="8"/>
        <rFont val="ＭＳ ゴシック"/>
        <family val="3"/>
        <charset val="128"/>
      </rPr>
      <t>千円：税抜き)</t>
    </r>
    <rPh sb="0" eb="2">
      <t>ヨテイ</t>
    </rPh>
    <rPh sb="2" eb="5">
      <t>コウジヒ</t>
    </rPh>
    <rPh sb="6" eb="8">
      <t>センエン</t>
    </rPh>
    <rPh sb="9" eb="11">
      <t>ゼイヌ</t>
    </rPh>
    <phoneticPr fontId="1"/>
  </si>
  <si>
    <t>※直接工事費の算出根拠を添付すること。</t>
    <rPh sb="1" eb="3">
      <t>チョクセツ</t>
    </rPh>
    <rPh sb="3" eb="6">
      <t>コウジヒ</t>
    </rPh>
    <rPh sb="7" eb="9">
      <t>サンシュツ</t>
    </rPh>
    <rPh sb="9" eb="11">
      <t>コンキョ</t>
    </rPh>
    <rPh sb="12" eb="14">
      <t>テンプ</t>
    </rPh>
    <phoneticPr fontId="90"/>
  </si>
  <si>
    <t>コスト管理表（基本設計）</t>
    <rPh sb="3" eb="6">
      <t>カンリヒョウ</t>
    </rPh>
    <rPh sb="7" eb="9">
      <t>キホン</t>
    </rPh>
    <rPh sb="9" eb="11">
      <t>セッケイ</t>
    </rPh>
    <phoneticPr fontId="1"/>
  </si>
  <si>
    <r>
      <t>概算工事費</t>
    </r>
    <r>
      <rPr>
        <sz val="8"/>
        <rFont val="ＭＳ ゴシック"/>
        <family val="3"/>
        <charset val="128"/>
      </rPr>
      <t>（基本設計）</t>
    </r>
    <rPh sb="0" eb="2">
      <t>ガイサン</t>
    </rPh>
    <rPh sb="2" eb="5">
      <t>コウジヒ</t>
    </rPh>
    <rPh sb="6" eb="8">
      <t>キホン</t>
    </rPh>
    <rPh sb="8" eb="10">
      <t>セッケイ</t>
    </rPh>
    <phoneticPr fontId="1"/>
  </si>
  <si>
    <t>平面計画段階以降
の対応内容</t>
    <rPh sb="0" eb="2">
      <t>ヘイメン</t>
    </rPh>
    <rPh sb="2" eb="4">
      <t>ケイカク</t>
    </rPh>
    <rPh sb="4" eb="6">
      <t>ダンカイ</t>
    </rPh>
    <rPh sb="6" eb="8">
      <t>イコウ</t>
    </rPh>
    <rPh sb="10" eb="12">
      <t>タイオウ</t>
    </rPh>
    <rPh sb="12" eb="14">
      <t>ナイヨウ</t>
    </rPh>
    <phoneticPr fontId="1"/>
  </si>
  <si>
    <t>附属屋・屋外・その他</t>
    <phoneticPr fontId="1"/>
  </si>
  <si>
    <t>コスト管理表（実施設計）</t>
    <rPh sb="3" eb="6">
      <t>カンリヒョウ</t>
    </rPh>
    <rPh sb="7" eb="9">
      <t>ジッシ</t>
    </rPh>
    <rPh sb="9" eb="11">
      <t>セッケイ</t>
    </rPh>
    <phoneticPr fontId="1"/>
  </si>
  <si>
    <t>基本設計段階以降の
対応内容</t>
    <rPh sb="0" eb="2">
      <t>キホン</t>
    </rPh>
    <rPh sb="2" eb="4">
      <t>セッケイ</t>
    </rPh>
    <rPh sb="4" eb="6">
      <t>ダンカイ</t>
    </rPh>
    <rPh sb="6" eb="8">
      <t>イコウ</t>
    </rPh>
    <rPh sb="10" eb="12">
      <t>タイオウ</t>
    </rPh>
    <rPh sb="12" eb="14">
      <t>ナイヨウ</t>
    </rPh>
    <phoneticPr fontId="1"/>
  </si>
  <si>
    <t xml:space="preserve"> コンクリート</t>
    <phoneticPr fontId="1"/>
  </si>
  <si>
    <t>附属屋・屋外・その他</t>
    <phoneticPr fontId="1"/>
  </si>
  <si>
    <t xml:space="preserve">   </t>
    <phoneticPr fontId="1"/>
  </si>
  <si>
    <t>附属屋・屋外・その他</t>
    <phoneticPr fontId="1"/>
  </si>
  <si>
    <t>備　　　考</t>
    <rPh sb="0" eb="1">
      <t>ビ</t>
    </rPh>
    <rPh sb="4" eb="5">
      <t>コウ</t>
    </rPh>
    <phoneticPr fontId="82"/>
  </si>
  <si>
    <t>実施設計段階における
面積に係る調整内容</t>
    <rPh sb="0" eb="2">
      <t>ジッシ</t>
    </rPh>
    <rPh sb="2" eb="4">
      <t>セッケイ</t>
    </rPh>
    <rPh sb="4" eb="6">
      <t>ダンカイ</t>
    </rPh>
    <rPh sb="11" eb="13">
      <t>メンセキ</t>
    </rPh>
    <rPh sb="14" eb="15">
      <t>カカ</t>
    </rPh>
    <rPh sb="16" eb="18">
      <t>チョウセイ</t>
    </rPh>
    <rPh sb="18" eb="20">
      <t>ナイヨウ</t>
    </rPh>
    <phoneticPr fontId="82"/>
  </si>
  <si>
    <t>基本設計段階における
面積に係る調整内容</t>
    <rPh sb="0" eb="2">
      <t>キホン</t>
    </rPh>
    <rPh sb="2" eb="4">
      <t>セッケイ</t>
    </rPh>
    <rPh sb="4" eb="6">
      <t>ダンカイ</t>
    </rPh>
    <rPh sb="11" eb="13">
      <t>メンセキ</t>
    </rPh>
    <rPh sb="14" eb="15">
      <t>カカ</t>
    </rPh>
    <rPh sb="16" eb="18">
      <t>チョウセイ</t>
    </rPh>
    <rPh sb="18" eb="20">
      <t>ナイヨウ</t>
    </rPh>
    <phoneticPr fontId="82"/>
  </si>
  <si>
    <t>平面計画段階における
面積に係る調整内容</t>
    <rPh sb="0" eb="2">
      <t>ヘイメン</t>
    </rPh>
    <rPh sb="2" eb="4">
      <t>ケイカク</t>
    </rPh>
    <rPh sb="4" eb="6">
      <t>ダンカイ</t>
    </rPh>
    <rPh sb="11" eb="13">
      <t>メンセキ</t>
    </rPh>
    <rPh sb="14" eb="15">
      <t>カカ</t>
    </rPh>
    <rPh sb="16" eb="18">
      <t>チョウセイ</t>
    </rPh>
    <rPh sb="18" eb="20">
      <t>ナイヨウ</t>
    </rPh>
    <phoneticPr fontId="82"/>
  </si>
  <si>
    <t>実施設計
面積(㎡)</t>
    <rPh sb="0" eb="2">
      <t>ジッシ</t>
    </rPh>
    <rPh sb="2" eb="4">
      <t>セッケイ</t>
    </rPh>
    <rPh sb="5" eb="7">
      <t>メンセキ</t>
    </rPh>
    <phoneticPr fontId="67"/>
  </si>
  <si>
    <t>基本設計
面積(㎡)</t>
    <rPh sb="0" eb="2">
      <t>キホン</t>
    </rPh>
    <rPh sb="2" eb="4">
      <t>セッケイ</t>
    </rPh>
    <rPh sb="5" eb="7">
      <t>メンセキ</t>
    </rPh>
    <phoneticPr fontId="67"/>
  </si>
  <si>
    <t>平面計画
面積(㎡)</t>
    <rPh sb="0" eb="4">
      <t>ヘイメンケイカク</t>
    </rPh>
    <rPh sb="5" eb="7">
      <t>メンセキ</t>
    </rPh>
    <phoneticPr fontId="67"/>
  </si>
  <si>
    <t>室名等</t>
    <rPh sb="0" eb="1">
      <t>シツ</t>
    </rPh>
    <rPh sb="1" eb="2">
      <t>メイ</t>
    </rPh>
    <rPh sb="2" eb="3">
      <t>トウ</t>
    </rPh>
    <phoneticPr fontId="67"/>
  </si>
  <si>
    <t>小部門</t>
    <rPh sb="0" eb="1">
      <t>ショウ</t>
    </rPh>
    <rPh sb="1" eb="3">
      <t>ブモン</t>
    </rPh>
    <phoneticPr fontId="67"/>
  </si>
  <si>
    <t>○○病院○○整備工事</t>
    <phoneticPr fontId="67"/>
  </si>
  <si>
    <t>エネルギー</t>
    <phoneticPr fontId="1"/>
  </si>
  <si>
    <t>材料滅菌</t>
    <phoneticPr fontId="1"/>
  </si>
  <si>
    <t>透析</t>
    <phoneticPr fontId="1"/>
  </si>
  <si>
    <t>リハビリ</t>
    <phoneticPr fontId="1"/>
  </si>
  <si>
    <t>手術</t>
    <phoneticPr fontId="1"/>
  </si>
  <si>
    <t>核医学検査</t>
    <phoneticPr fontId="1"/>
  </si>
  <si>
    <t>霊安室、剖検室等</t>
    <phoneticPr fontId="1"/>
  </si>
  <si>
    <t>生理検査</t>
    <phoneticPr fontId="1"/>
  </si>
  <si>
    <t>検体検査</t>
    <phoneticPr fontId="1"/>
  </si>
  <si>
    <t>救急</t>
    <phoneticPr fontId="1"/>
  </si>
  <si>
    <t>平面計画→基本設計</t>
    <rPh sb="5" eb="7">
      <t>キホン</t>
    </rPh>
    <rPh sb="7" eb="9">
      <t>セッケイ</t>
    </rPh>
    <phoneticPr fontId="1"/>
  </si>
  <si>
    <t>基本設計→実施設計</t>
    <rPh sb="5" eb="7">
      <t>ジッシ</t>
    </rPh>
    <rPh sb="7" eb="9">
      <t>セッケイ</t>
    </rPh>
    <phoneticPr fontId="1"/>
  </si>
  <si>
    <t>コスト管理表（基本設計）</t>
    <rPh sb="7" eb="9">
      <t>キホン</t>
    </rPh>
    <rPh sb="9" eb="11">
      <t>セッケイ</t>
    </rPh>
    <phoneticPr fontId="1"/>
  </si>
  <si>
    <t>部門別面積表</t>
    <rPh sb="0" eb="2">
      <t>ブモン</t>
    </rPh>
    <rPh sb="2" eb="3">
      <t>ベツ</t>
    </rPh>
    <rPh sb="3" eb="5">
      <t>メンセキ</t>
    </rPh>
    <rPh sb="5" eb="6">
      <t>ヒョウ</t>
    </rPh>
    <phoneticPr fontId="1"/>
  </si>
  <si>
    <t>平面計画</t>
    <rPh sb="0" eb="2">
      <t>ヘイメン</t>
    </rPh>
    <rPh sb="2" eb="4">
      <t>ケイカク</t>
    </rPh>
    <phoneticPr fontId="1"/>
  </si>
  <si>
    <t>基本設計</t>
    <rPh sb="0" eb="2">
      <t>キホン</t>
    </rPh>
    <rPh sb="2" eb="4">
      <t>セッケイ</t>
    </rPh>
    <phoneticPr fontId="1"/>
  </si>
  <si>
    <t>実施設計</t>
    <rPh sb="0" eb="2">
      <t>ジッシ</t>
    </rPh>
    <rPh sb="2" eb="4">
      <t>セッケイ</t>
    </rPh>
    <phoneticPr fontId="1"/>
  </si>
  <si>
    <t>既存建物部門の面積と平面計画時点の部門面積を比較するもの</t>
    <rPh sb="10" eb="12">
      <t>ヘイメン</t>
    </rPh>
    <rPh sb="12" eb="14">
      <t>ケイカク</t>
    </rPh>
    <phoneticPr fontId="1"/>
  </si>
  <si>
    <t>既存建物部門の面積と実施設計時点の部門面積を比較するもの</t>
    <rPh sb="10" eb="12">
      <t>ジッシ</t>
    </rPh>
    <rPh sb="12" eb="14">
      <t>セッケイ</t>
    </rPh>
    <rPh sb="14" eb="16">
      <t>ジテン</t>
    </rPh>
    <phoneticPr fontId="1"/>
  </si>
  <si>
    <t>留意事項等</t>
    <rPh sb="4" eb="5">
      <t>トウ</t>
    </rPh>
    <phoneticPr fontId="1"/>
  </si>
  <si>
    <t>計</t>
    <rPh sb="0" eb="1">
      <t>ケイ</t>
    </rPh>
    <phoneticPr fontId="46"/>
  </si>
  <si>
    <t>設計の参考書式について</t>
    <rPh sb="0" eb="2">
      <t>セッケイ</t>
    </rPh>
    <rPh sb="3" eb="5">
      <t>サンコウ</t>
    </rPh>
    <rPh sb="5" eb="7">
      <t>ショシキ</t>
    </rPh>
    <phoneticPr fontId="1"/>
  </si>
  <si>
    <t>設計与条件等を記入するもの</t>
    <rPh sb="0" eb="2">
      <t>セッケイ</t>
    </rPh>
    <rPh sb="2" eb="5">
      <t>ヨジョウケン</t>
    </rPh>
    <rPh sb="5" eb="6">
      <t>トウ</t>
    </rPh>
    <rPh sb="7" eb="9">
      <t>キニュウ</t>
    </rPh>
    <phoneticPr fontId="1"/>
  </si>
  <si>
    <t>設計の各段階において面積を確認するもの</t>
    <rPh sb="10" eb="12">
      <t>メンセキ</t>
    </rPh>
    <phoneticPr fontId="1"/>
  </si>
  <si>
    <t>平面計画においてコストを確認するもの</t>
    <rPh sb="0" eb="2">
      <t>ヘイメン</t>
    </rPh>
    <rPh sb="2" eb="4">
      <t>ケイカク</t>
    </rPh>
    <phoneticPr fontId="1"/>
  </si>
  <si>
    <t>基本設計においてコストを確認するもの</t>
    <rPh sb="0" eb="2">
      <t>キホン</t>
    </rPh>
    <rPh sb="2" eb="4">
      <t>セッケイ</t>
    </rPh>
    <phoneticPr fontId="1"/>
  </si>
  <si>
    <t>実施設計においてコストを確認するもの</t>
    <rPh sb="0" eb="2">
      <t>ジッシ</t>
    </rPh>
    <rPh sb="2" eb="4">
      <t>セッケイ</t>
    </rPh>
    <phoneticPr fontId="1"/>
  </si>
  <si>
    <t>設計の各段階の変更内容と変更理由を確認するもの
（変更内容が分かる図面を添付する。）</t>
    <rPh sb="7" eb="9">
      <t>ヘンコウ</t>
    </rPh>
    <rPh sb="9" eb="11">
      <t>ナイヨウ</t>
    </rPh>
    <rPh sb="12" eb="14">
      <t>ヘンコウ</t>
    </rPh>
    <rPh sb="14" eb="16">
      <t>リユウ</t>
    </rPh>
    <rPh sb="17" eb="19">
      <t>カクニン</t>
    </rPh>
    <rPh sb="25" eb="27">
      <t>ヘンコウ</t>
    </rPh>
    <rPh sb="27" eb="29">
      <t>ナイヨウ</t>
    </rPh>
    <rPh sb="30" eb="31">
      <t>ワ</t>
    </rPh>
    <rPh sb="33" eb="35">
      <t>ズメン</t>
    </rPh>
    <rPh sb="36" eb="38">
      <t>テンプ</t>
    </rPh>
    <phoneticPr fontId="1"/>
  </si>
  <si>
    <r>
      <t>注）　原則、以下の要領で面積</t>
    </r>
    <r>
      <rPr>
        <sz val="10"/>
        <color theme="1"/>
        <rFont val="ＭＳ Ｐゴシック"/>
        <family val="3"/>
        <charset val="128"/>
      </rPr>
      <t>を算出する。</t>
    </r>
    <rPh sb="0" eb="1">
      <t>チュウ</t>
    </rPh>
    <rPh sb="3" eb="5">
      <t>ゲンソク</t>
    </rPh>
    <rPh sb="6" eb="8">
      <t>イカ</t>
    </rPh>
    <rPh sb="9" eb="11">
      <t>ヨウリョウ</t>
    </rPh>
    <rPh sb="12" eb="14">
      <t>メンセキ</t>
    </rPh>
    <rPh sb="15" eb="17">
      <t>サンシュツ</t>
    </rPh>
    <phoneticPr fontId="1"/>
  </si>
  <si>
    <t>№</t>
    <phoneticPr fontId="1"/>
  </si>
  <si>
    <r>
      <t>概算工事費</t>
    </r>
    <r>
      <rPr>
        <sz val="8"/>
        <color theme="1"/>
        <rFont val="ＭＳ ゴシック"/>
        <family val="3"/>
        <charset val="128"/>
      </rPr>
      <t>（基本設計）</t>
    </r>
    <rPh sb="0" eb="2">
      <t>ガイサン</t>
    </rPh>
    <rPh sb="2" eb="5">
      <t>コウジヒ</t>
    </rPh>
    <rPh sb="6" eb="8">
      <t>キホン</t>
    </rPh>
    <rPh sb="8" eb="10">
      <t>セッケイ</t>
    </rPh>
    <phoneticPr fontId="1"/>
  </si>
  <si>
    <r>
      <t>概算工事費</t>
    </r>
    <r>
      <rPr>
        <sz val="8"/>
        <color theme="1"/>
        <rFont val="ＭＳ ゴシック"/>
        <family val="3"/>
        <charset val="128"/>
      </rPr>
      <t>（実施設計）</t>
    </r>
    <rPh sb="0" eb="2">
      <t>ガイサン</t>
    </rPh>
    <rPh sb="2" eb="5">
      <t>コウジヒ</t>
    </rPh>
    <rPh sb="6" eb="8">
      <t>ジッシ</t>
    </rPh>
    <rPh sb="8" eb="10">
      <t>セッケイ</t>
    </rPh>
    <phoneticPr fontId="1"/>
  </si>
  <si>
    <r>
      <t>予定工事費(</t>
    </r>
    <r>
      <rPr>
        <sz val="8"/>
        <color theme="1"/>
        <rFont val="ＭＳ ゴシック"/>
        <family val="3"/>
        <charset val="128"/>
      </rPr>
      <t>千円：税抜き)</t>
    </r>
    <rPh sb="0" eb="2">
      <t>ヨテイ</t>
    </rPh>
    <rPh sb="2" eb="5">
      <t>コウジヒ</t>
    </rPh>
    <rPh sb="6" eb="8">
      <t>センエン</t>
    </rPh>
    <rPh sb="9" eb="11">
      <t>ゼイヌ</t>
    </rPh>
    <phoneticPr fontId="1"/>
  </si>
  <si>
    <t>　設計業務委託仕様書の要否欄に○がある場合は次の書類を作成すること。</t>
    <rPh sb="1" eb="3">
      <t>セッケイ</t>
    </rPh>
    <rPh sb="3" eb="5">
      <t>ギョウム</t>
    </rPh>
    <rPh sb="5" eb="7">
      <t>イタク</t>
    </rPh>
    <rPh sb="7" eb="10">
      <t>シヨウショ</t>
    </rPh>
    <rPh sb="11" eb="13">
      <t>ヨウヒ</t>
    </rPh>
    <rPh sb="13" eb="14">
      <t>ラン</t>
    </rPh>
    <rPh sb="19" eb="21">
      <t>バアイ</t>
    </rPh>
    <rPh sb="22" eb="23">
      <t>ツギ</t>
    </rPh>
    <rPh sb="24" eb="26">
      <t>ショルイ</t>
    </rPh>
    <rPh sb="27" eb="29">
      <t>サクセイ</t>
    </rPh>
    <phoneticPr fontId="1"/>
  </si>
  <si>
    <t>建築構造比較をしたもの</t>
    <rPh sb="0" eb="2">
      <t>ケンチク</t>
    </rPh>
    <rPh sb="2" eb="4">
      <t>コウゾウ</t>
    </rPh>
    <rPh sb="4" eb="6">
      <t>ヒカク</t>
    </rPh>
    <phoneticPr fontId="1"/>
  </si>
  <si>
    <t>②</t>
  </si>
  <si>
    <t>③</t>
  </si>
  <si>
    <t>④</t>
  </si>
  <si>
    <t>⑤</t>
  </si>
  <si>
    <t>⑥</t>
  </si>
  <si>
    <t>⑦</t>
  </si>
  <si>
    <t>各段階共通</t>
    <phoneticPr fontId="1"/>
  </si>
  <si>
    <t>委託業務名</t>
    <phoneticPr fontId="1"/>
  </si>
  <si>
    <t>１．</t>
    <phoneticPr fontId="1"/>
  </si>
  <si>
    <t>２．</t>
    <phoneticPr fontId="1"/>
  </si>
  <si>
    <t>契約金額</t>
    <phoneticPr fontId="1"/>
  </si>
  <si>
    <t>契約年月日</t>
    <phoneticPr fontId="1"/>
  </si>
  <si>
    <t>３．</t>
    <phoneticPr fontId="1"/>
  </si>
  <si>
    <t>履行期間</t>
    <phoneticPr fontId="1"/>
  </si>
  <si>
    <t>４．</t>
    <phoneticPr fontId="1"/>
  </si>
  <si>
    <t>部門別面積表（部門別面積算出図及び部門別面積集計表を含む）</t>
    <phoneticPr fontId="46"/>
  </si>
  <si>
    <t>①</t>
  </si>
  <si>
    <t>ライフサイクルコスト試算表</t>
  </si>
  <si>
    <t>⑧</t>
  </si>
  <si>
    <t>コスト管理表（実施設計）</t>
  </si>
  <si>
    <t>⑨</t>
  </si>
  <si>
    <t>⑩</t>
  </si>
  <si>
    <t>変更部分一覧表及び変更平面図</t>
  </si>
  <si>
    <t>⑪</t>
  </si>
  <si>
    <t>部門別面積比較表(基本設計)</t>
    <rPh sb="9" eb="11">
      <t>キホン</t>
    </rPh>
    <rPh sb="11" eb="13">
      <t>セッケイ</t>
    </rPh>
    <phoneticPr fontId="1"/>
  </si>
  <si>
    <t>既存建物部門の面積と基本設計時点の部門面積を比較するもの</t>
    <rPh sb="10" eb="12">
      <t>キホン</t>
    </rPh>
    <rPh sb="12" eb="14">
      <t>セッケイ</t>
    </rPh>
    <phoneticPr fontId="1"/>
  </si>
  <si>
    <t>部門別面積比較表(実施設計)</t>
    <rPh sb="9" eb="11">
      <t>ジッシ</t>
    </rPh>
    <rPh sb="11" eb="13">
      <t>セッケイ</t>
    </rPh>
    <phoneticPr fontId="1"/>
  </si>
  <si>
    <t>冷暖房設備、給湯設備、蒸気設備のライフサイクルコストを比較検討するもの</t>
    <rPh sb="0" eb="3">
      <t>レイダンボウ</t>
    </rPh>
    <rPh sb="3" eb="5">
      <t>セツビ</t>
    </rPh>
    <rPh sb="6" eb="8">
      <t>キュウトウ</t>
    </rPh>
    <rPh sb="8" eb="10">
      <t>セツビ</t>
    </rPh>
    <rPh sb="11" eb="13">
      <t>ジョウキ</t>
    </rPh>
    <rPh sb="13" eb="15">
      <t>セツビ</t>
    </rPh>
    <rPh sb="27" eb="29">
      <t>ヒカク</t>
    </rPh>
    <rPh sb="29" eb="31">
      <t>ケントウ</t>
    </rPh>
    <phoneticPr fontId="1"/>
  </si>
  <si>
    <t>院長　○　○　○　○</t>
    <rPh sb="0" eb="2">
      <t>インチョウ</t>
    </rPh>
    <phoneticPr fontId="1"/>
  </si>
  <si>
    <t>出　来　高</t>
    <rPh sb="0" eb="1">
      <t>デ</t>
    </rPh>
    <rPh sb="2" eb="3">
      <t>ライ</t>
    </rPh>
    <rPh sb="4" eb="5">
      <t>タカ</t>
    </rPh>
    <phoneticPr fontId="4"/>
  </si>
  <si>
    <t>令和　年　月　日</t>
    <phoneticPr fontId="1"/>
  </si>
  <si>
    <t>独立行政法人国立病院機構○○病院</t>
    <rPh sb="0" eb="12">
      <t>ドクリツギョウセイホウジンコクリツビョウインキコウ</t>
    </rPh>
    <rPh sb="14" eb="16">
      <t>ビョウイン</t>
    </rPh>
    <phoneticPr fontId="1"/>
  </si>
  <si>
    <t>令和　年　月　日</t>
    <phoneticPr fontId="4"/>
  </si>
  <si>
    <t>令和　年　月　日</t>
    <phoneticPr fontId="4"/>
  </si>
  <si>
    <t>令和　年　月　日</t>
    <phoneticPr fontId="1"/>
  </si>
  <si>
    <t>令和　年　月　日</t>
    <phoneticPr fontId="1"/>
  </si>
  <si>
    <t>令和  年  月  日</t>
    <phoneticPr fontId="1"/>
  </si>
  <si>
    <t>令和  年  月  日</t>
    <phoneticPr fontId="1"/>
  </si>
  <si>
    <t>令和  年  月  日</t>
    <phoneticPr fontId="4"/>
  </si>
  <si>
    <t>令和  年  月  日</t>
    <phoneticPr fontId="1"/>
  </si>
  <si>
    <t>令和  年  月  日</t>
    <phoneticPr fontId="1"/>
  </si>
  <si>
    <t>・　総合汚水処理（公共下水敷設予定時期　　令和　　年　　月）</t>
    <rPh sb="21" eb="23">
      <t>レイワ</t>
    </rPh>
    <phoneticPr fontId="1"/>
  </si>
  <si>
    <t>敷設予定時期令和　　年　　月</t>
    <rPh sb="6" eb="8">
      <t>レイワ</t>
    </rPh>
    <phoneticPr fontId="1"/>
  </si>
  <si>
    <t>令和３年１０月</t>
    <rPh sb="0" eb="2">
      <t>レイワ</t>
    </rPh>
    <rPh sb="6" eb="7">
      <t>ガツ</t>
    </rPh>
    <phoneticPr fontId="1"/>
  </si>
  <si>
    <t>再委託届</t>
    <rPh sb="1" eb="3">
      <t>イタク</t>
    </rPh>
    <phoneticPr fontId="1"/>
  </si>
  <si>
    <t>業務の一部を再委託する場合は提出すること。</t>
    <rPh sb="7" eb="9">
      <t>イタク</t>
    </rPh>
    <phoneticPr fontId="1"/>
  </si>
  <si>
    <t>再　　　委　　　託　　　届</t>
    <rPh sb="4" eb="5">
      <t>イ</t>
    </rPh>
    <phoneticPr fontId="1"/>
  </si>
  <si>
    <t>上記委託業務の一部を下記の者に再委託したいので承諾願います。</t>
    <rPh sb="16" eb="18">
      <t>イタク</t>
    </rPh>
    <phoneticPr fontId="1"/>
  </si>
  <si>
    <t>１　再委託する業務の契約相手先</t>
    <rPh sb="3" eb="5">
      <t>イタク</t>
    </rPh>
    <rPh sb="7" eb="9">
      <t>ギョウム</t>
    </rPh>
    <rPh sb="10" eb="12">
      <t>ケイヤク</t>
    </rPh>
    <rPh sb="12" eb="15">
      <t>アイテサキ</t>
    </rPh>
    <phoneticPr fontId="1"/>
  </si>
  <si>
    <t>２　再委託する業務及びその範囲</t>
    <rPh sb="3" eb="5">
      <t>イタク</t>
    </rPh>
    <rPh sb="7" eb="9">
      <t>ギョウム</t>
    </rPh>
    <rPh sb="9" eb="10">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</si>
</sst>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76" formatCode="[$-411]ggge&quot;年&quot;m&quot;月&quot;d&quot;日&quot;;@"/>
    <numFmt numFmtId="177" formatCode="#"/>
    <numFmt numFmtId="178" formatCode="[$-411]m&quot;月&quot;;@"/>
    <numFmt numFmtId="179" formatCode="&quot;No.&quot;#"/>
    <numFmt numFmtId="180" formatCode="[$-411]ggge&quot;年&quot;m&quot;月&quot;d&quot;日&quot;&quot;(&quot;aaa&quot;)&quot;;@"/>
    <numFmt numFmtId="181" formatCode="0.00_ "/>
    <numFmt numFmtId="182" formatCode="#,##0.0;[Red]\-#,##0.0"/>
    <numFmt numFmtId="183" formatCode="#,##0.00&quot;㎡&quot;;"/>
    <numFmt numFmtId="184" formatCode="#,##0&quot;台&quot;"/>
    <numFmt numFmtId="185" formatCode="#,##0.00;&quot;▲ &quot;#,##0.00"/>
    <numFmt numFmtId="186" formatCode="[$-411]ge\.m;@"/>
    <numFmt numFmtId="187" formatCode="yyyy&quot;年&quot;"/>
    <numFmt numFmtId="188" formatCode="\(yyyy&quot;年&quot;\)"/>
    <numFmt numFmtId="189" formatCode="#,##0&quot;人／日&quot;"/>
    <numFmt numFmtId="190" formatCode="#,##0&quot;件／年&quot;"/>
    <numFmt numFmtId="191" formatCode="#,##0;&quot;▲ &quot;#,##0"/>
    <numFmt numFmtId="192" formatCode="#,##0&quot;室&quot;"/>
    <numFmt numFmtId="193" formatCode="&quot;(&quot;#,##0&quot;件／室)&quot;"/>
    <numFmt numFmtId="194" formatCode="&quot;(H&quot;0&quot;年度実績)&quot;"/>
    <numFmt numFmtId="195" formatCode="#,##0&quot;B&quot;"/>
    <numFmt numFmtId="196" formatCode="#,##0.0&quot;人&quot;"/>
    <numFmt numFmtId="197" formatCode="#,##0&quot;回&quot;"/>
    <numFmt numFmtId="198" formatCode="#,##0&quot;人&quot;"/>
    <numFmt numFmtId="199" formatCode="#,##0&quot;B&quot;;&quot;▲&quot;#,##0&quot;B&quot;"/>
    <numFmt numFmtId="200" formatCode="#,##0&quot;個&quot;"/>
    <numFmt numFmtId="201" formatCode="#,##0&quot;床&quot;&quot;室&quot;&quot;数&quot;"/>
    <numFmt numFmtId="202" formatCode="#,##0&quot;件&quot;"/>
    <numFmt numFmtId="203" formatCode="#,##0.0&quot;㎡&quot;"/>
    <numFmt numFmtId="204" formatCode="#,###&quot;㎡&quot;"/>
    <numFmt numFmtId="205" formatCode="#,##0&quot;人程度&quot;"/>
    <numFmt numFmtId="206" formatCode="#,###&quot;㎡／室&quot;"/>
    <numFmt numFmtId="207" formatCode="#,##0&quot;人使用&quot;"/>
    <numFmt numFmtId="208" formatCode="@&quot;　部門別面積比較表(平面計画)&quot;"/>
    <numFmt numFmtId="209" formatCode="@&quot;部門別面積表&quot;"/>
    <numFmt numFmtId="210" formatCode="@&quot;F&quot;"/>
    <numFmt numFmtId="211" formatCode="#,###"/>
    <numFmt numFmtId="212" formatCode="#,##0_ "/>
    <numFmt numFmtId="213" formatCode="0.0%"/>
    <numFmt numFmtId="214" formatCode="#,###_ "/>
    <numFmt numFmtId="215" formatCode="&quot;予定工事費(千円：税抜き) &quot;##,###"/>
    <numFmt numFmtId="216" formatCode="@&quot;　部門別面積集計比較表（平面計画）&quot;"/>
    <numFmt numFmtId="217" formatCode="@&quot;　部門別面積比較表(基本設計)&quot;"/>
    <numFmt numFmtId="218" formatCode="@&quot;　部門別面積集計比較表（基本設計）&quot;"/>
    <numFmt numFmtId="219" formatCode="@&quot;　部門別面積比較表(実施設計)&quot;"/>
    <numFmt numFmtId="220" formatCode="@&quot;　部門別面積集計比較表（実施設計）&quot;"/>
    <numFmt numFmtId="221" formatCode="@&quot;　部門別面積表&quot;"/>
    <numFmt numFmtId="222" formatCode="@&quot;　部門別面積集計表&quot;"/>
  </numFmts>
  <fonts count="103">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1"/>
      <name val="HG丸ｺﾞｼｯｸM-PRO"/>
      <family val="3"/>
      <charset val="128"/>
    </font>
    <font>
      <sz val="20"/>
      <name val="HG丸ｺﾞｼｯｸM-PRO"/>
      <family val="3"/>
      <charset val="128"/>
    </font>
    <font>
      <sz val="14"/>
      <name val="HG丸ｺﾞｼｯｸM-PRO"/>
      <family val="3"/>
      <charset val="128"/>
    </font>
    <font>
      <sz val="11"/>
      <color theme="1"/>
      <name val="ＭＳ Ｐゴシック"/>
      <family val="3"/>
      <charset val="128"/>
      <scheme val="minor"/>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2"/>
      <color theme="1"/>
      <name val="ＭＳ Ｐゴシック"/>
      <family val="3"/>
      <charset val="128"/>
      <scheme val="minor"/>
    </font>
    <font>
      <sz val="12"/>
      <color theme="1"/>
      <name val="HG丸ｺﾞｼｯｸM-PRO"/>
      <family val="3"/>
      <charset val="128"/>
    </font>
    <font>
      <sz val="12"/>
      <color theme="1"/>
      <name val="ＭＳ 明朝"/>
      <family val="1"/>
      <charset val="128"/>
    </font>
    <font>
      <sz val="11"/>
      <color theme="1"/>
      <name val="ＭＳ 明朝"/>
      <family val="1"/>
      <charset val="128"/>
    </font>
    <font>
      <sz val="11"/>
      <color rgb="FF000000"/>
      <name val="ＭＳ 明朝"/>
      <family val="1"/>
      <charset val="128"/>
    </font>
    <font>
      <sz val="14.6"/>
      <color rgb="FF000000"/>
      <name val="ＭＳ 明朝"/>
      <family val="1"/>
      <charset val="128"/>
    </font>
    <font>
      <sz val="9.1"/>
      <color rgb="FF000000"/>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11"/>
      <color rgb="FF0000FF"/>
      <name val="ＭＳ 明朝"/>
      <family val="1"/>
      <charset val="128"/>
    </font>
    <font>
      <b/>
      <sz val="22"/>
      <color rgb="FF000000"/>
      <name val="ＭＳ 明朝"/>
      <family val="1"/>
      <charset val="128"/>
    </font>
    <font>
      <sz val="12.85"/>
      <color rgb="FF000000"/>
      <name val="ＭＳ 明朝"/>
      <family val="1"/>
      <charset val="128"/>
    </font>
    <font>
      <sz val="18"/>
      <color theme="1"/>
      <name val="ＭＳ 明朝"/>
      <family val="1"/>
      <charset val="128"/>
    </font>
    <font>
      <sz val="9"/>
      <color theme="1"/>
      <name val="ＭＳ 明朝"/>
      <family val="1"/>
      <charset val="128"/>
    </font>
    <font>
      <sz val="8"/>
      <color theme="1"/>
      <name val="ＭＳ 明朝"/>
      <family val="1"/>
      <charset val="128"/>
    </font>
    <font>
      <sz val="12"/>
      <color rgb="FF0000FF"/>
      <name val="ＭＳ 明朝"/>
      <family val="1"/>
      <charset val="128"/>
    </font>
    <font>
      <sz val="12"/>
      <color theme="1"/>
      <name val="ＭＳ ゴシック"/>
      <family val="3"/>
      <charset val="128"/>
    </font>
    <font>
      <sz val="12"/>
      <color rgb="FF0000FF"/>
      <name val="HG丸ｺﾞｼｯｸM-PRO"/>
      <family val="3"/>
      <charset val="128"/>
    </font>
    <font>
      <sz val="11"/>
      <color theme="1"/>
      <name val="HG丸ｺﾞｼｯｸM-PRO"/>
      <family val="3"/>
      <charset val="128"/>
    </font>
    <font>
      <sz val="11"/>
      <color rgb="FF0000FF"/>
      <name val="HG丸ｺﾞｼｯｸM-PRO"/>
      <family val="3"/>
      <charset val="128"/>
    </font>
    <font>
      <sz val="6"/>
      <name val="ＭＳ Ｐゴシック"/>
      <family val="3"/>
      <charset val="128"/>
      <scheme val="minor"/>
    </font>
    <font>
      <sz val="9.1"/>
      <color theme="1"/>
      <name val="ＭＳ 明朝"/>
      <family val="1"/>
      <charset val="128"/>
    </font>
    <font>
      <b/>
      <sz val="12"/>
      <color theme="1"/>
      <name val="ＭＳ 明朝"/>
      <family val="1"/>
      <charset val="128"/>
    </font>
    <font>
      <b/>
      <sz val="16"/>
      <color theme="1"/>
      <name val="ＭＳ Ｐゴシック"/>
      <family val="3"/>
      <charset val="128"/>
      <scheme val="minor"/>
    </font>
    <font>
      <sz val="10"/>
      <color theme="1"/>
      <name val="ＭＳ Ｐゴシック"/>
      <family val="3"/>
      <charset val="128"/>
      <scheme val="minor"/>
    </font>
    <font>
      <sz val="18"/>
      <color rgb="FF0000FF"/>
      <name val="ＭＳ Ｐ明朝"/>
      <family val="1"/>
      <charset val="128"/>
    </font>
    <font>
      <sz val="11"/>
      <name val="ＭＳ Ｐ明朝"/>
      <family val="1"/>
      <charset val="128"/>
    </font>
    <font>
      <b/>
      <sz val="14"/>
      <name val="ＭＳ Ｐ明朝"/>
      <family val="1"/>
      <charset val="128"/>
    </font>
    <font>
      <b/>
      <u val="double"/>
      <sz val="16"/>
      <color rgb="FF0070C0"/>
      <name val="ＭＳ Ｐ明朝"/>
      <family val="1"/>
      <charset val="128"/>
    </font>
    <font>
      <b/>
      <u/>
      <sz val="14"/>
      <name val="ＭＳ Ｐ明朝"/>
      <family val="1"/>
      <charset val="128"/>
    </font>
    <font>
      <b/>
      <u/>
      <sz val="20"/>
      <name val="ＭＳ Ｐ明朝"/>
      <family val="1"/>
      <charset val="128"/>
    </font>
    <font>
      <b/>
      <sz val="20"/>
      <name val="ＭＳ Ｐ明朝"/>
      <family val="1"/>
      <charset val="128"/>
    </font>
    <font>
      <b/>
      <sz val="12"/>
      <name val="ＭＳ Ｐ明朝"/>
      <family val="1"/>
      <charset val="128"/>
    </font>
    <font>
      <sz val="14"/>
      <name val="ＭＳ Ｐ明朝"/>
      <family val="1"/>
      <charset val="128"/>
    </font>
    <font>
      <b/>
      <sz val="18"/>
      <name val="ＭＳ Ｐ明朝"/>
      <family val="1"/>
      <charset val="128"/>
    </font>
    <font>
      <sz val="18"/>
      <name val="ＭＳ Ｐ明朝"/>
      <family val="1"/>
      <charset val="128"/>
    </font>
    <font>
      <sz val="12"/>
      <name val="ＭＳ Ｐ明朝"/>
      <family val="1"/>
      <charset val="128"/>
    </font>
    <font>
      <b/>
      <sz val="11"/>
      <name val="ＭＳ Ｐ明朝"/>
      <family val="1"/>
      <charset val="128"/>
    </font>
    <font>
      <sz val="10"/>
      <color rgb="FF0000FF"/>
      <name val="メイリオ"/>
      <family val="3"/>
      <charset val="128"/>
    </font>
    <font>
      <sz val="10"/>
      <name val="メイリオ"/>
      <family val="3"/>
      <charset val="128"/>
    </font>
    <font>
      <sz val="16"/>
      <name val="メイリオ"/>
      <family val="3"/>
      <charset val="128"/>
    </font>
    <font>
      <sz val="6"/>
      <name val="ＭＳ Ｐゴシック"/>
      <family val="2"/>
      <charset val="128"/>
      <scheme val="minor"/>
    </font>
    <font>
      <sz val="10"/>
      <color theme="0"/>
      <name val="メイリオ"/>
      <family val="3"/>
      <charset val="128"/>
    </font>
    <font>
      <sz val="11"/>
      <color theme="1"/>
      <name val="ＭＳ Ｐゴシック"/>
      <family val="2"/>
      <charset val="128"/>
      <scheme val="minor"/>
    </font>
    <font>
      <sz val="10"/>
      <color rgb="FFFF0000"/>
      <name val="メイリオ"/>
      <family val="3"/>
      <charset val="128"/>
    </font>
    <font>
      <sz val="8"/>
      <name val="メイリオ"/>
      <family val="3"/>
      <charset val="128"/>
    </font>
    <font>
      <sz val="9"/>
      <name val="メイリオ"/>
      <family val="3"/>
      <charset val="128"/>
    </font>
    <font>
      <sz val="7"/>
      <name val="メイリオ"/>
      <family val="3"/>
      <charset val="128"/>
    </font>
    <font>
      <sz val="11"/>
      <name val="ＭＳ Ｐゴシック"/>
      <family val="3"/>
      <charset val="128"/>
      <scheme val="minor"/>
    </font>
    <font>
      <sz val="10"/>
      <name val="HG丸ｺﾞｼｯｸM-PRO"/>
      <family val="3"/>
      <charset val="128"/>
    </font>
    <font>
      <sz val="8"/>
      <name val="HG丸ｺﾞｼｯｸM-PRO"/>
      <family val="3"/>
      <charset val="128"/>
    </font>
    <font>
      <b/>
      <sz val="9"/>
      <color indexed="81"/>
      <name val="ＭＳ Ｐゴシック"/>
      <family val="3"/>
      <charset val="128"/>
    </font>
    <font>
      <b/>
      <sz val="10"/>
      <color theme="0"/>
      <name val="メイリオ"/>
      <family val="3"/>
      <charset val="128"/>
    </font>
    <font>
      <sz val="14"/>
      <color theme="1"/>
      <name val="ＭＳ Ｐゴシック"/>
      <family val="2"/>
      <charset val="128"/>
      <scheme val="minor"/>
    </font>
    <font>
      <sz val="9"/>
      <color indexed="81"/>
      <name val="ＭＳ Ｐゴシック"/>
      <family val="3"/>
      <charset val="128"/>
    </font>
    <font>
      <sz val="10"/>
      <name val="ＭＳ Ｐゴシック"/>
      <family val="3"/>
      <charset val="128"/>
      <scheme val="minor"/>
    </font>
    <font>
      <sz val="10"/>
      <name val="ＭＳ Ｐゴシック"/>
      <family val="3"/>
      <charset val="128"/>
    </font>
    <font>
      <strike/>
      <sz val="10"/>
      <name val="ＭＳ Ｐゴシック"/>
      <family val="3"/>
      <charset val="128"/>
      <scheme val="minor"/>
    </font>
    <font>
      <b/>
      <sz val="11"/>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明朝"/>
      <family val="1"/>
      <charset val="128"/>
    </font>
    <font>
      <sz val="9"/>
      <name val="ＭＳ Ｐゴシック"/>
      <family val="3"/>
      <charset val="128"/>
    </font>
    <font>
      <sz val="6"/>
      <name val="ＭＳ ゴシック"/>
      <family val="2"/>
      <charset val="128"/>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font>
    <font>
      <strike/>
      <sz val="10"/>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6"/>
      <color theme="1"/>
      <name val="ＭＳ Ｐゴシック"/>
      <family val="3"/>
      <charset val="128"/>
      <scheme val="minor"/>
    </font>
    <font>
      <b/>
      <sz val="11"/>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9"/>
      <color theme="1"/>
      <name val="ＭＳ Ｐ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
      <patternFill patternType="solid">
        <fgColor indexed="41"/>
        <bgColor indexed="64"/>
      </patternFill>
    </fill>
    <fill>
      <patternFill patternType="solid">
        <fgColor theme="7" tint="0.59999389629810485"/>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s>
  <borders count="2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theme="1"/>
      </left>
      <right style="thin">
        <color rgb="FFFF0000"/>
      </right>
      <top style="medium">
        <color theme="1"/>
      </top>
      <bottom style="medium">
        <color theme="1"/>
      </bottom>
      <diagonal/>
    </border>
    <border>
      <left style="thin">
        <color rgb="FFFF0000"/>
      </left>
      <right style="thin">
        <color rgb="FFFF0000"/>
      </right>
      <top style="medium">
        <color theme="1"/>
      </top>
      <bottom style="medium">
        <color theme="1"/>
      </bottom>
      <diagonal/>
    </border>
    <border>
      <left style="thin">
        <color rgb="FFFF0000"/>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theme="1"/>
      </right>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theme="1"/>
      </top>
      <bottom/>
      <diagonal/>
    </border>
    <border>
      <left style="thin">
        <color rgb="FFFF0000"/>
      </left>
      <right/>
      <top style="medium">
        <color theme="1"/>
      </top>
      <bottom/>
      <diagonal/>
    </border>
    <border>
      <left style="thin">
        <color theme="1"/>
      </left>
      <right style="thin">
        <color theme="1"/>
      </right>
      <top style="medium">
        <color theme="1"/>
      </top>
      <bottom/>
      <diagonal/>
    </border>
    <border>
      <left/>
      <right style="medium">
        <color theme="1"/>
      </right>
      <top style="medium">
        <color theme="1"/>
      </top>
      <bottom/>
      <diagonal/>
    </border>
    <border>
      <left/>
      <right/>
      <top/>
      <bottom style="medium">
        <color theme="1"/>
      </bottom>
      <diagonal/>
    </border>
    <border>
      <left style="thin">
        <color theme="1"/>
      </left>
      <right style="thin">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thin">
        <color rgb="FFFF0000"/>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n">
        <color theme="1" tint="0.499984740745262"/>
      </left>
      <right/>
      <top style="medium">
        <color theme="1"/>
      </top>
      <bottom style="medium">
        <color theme="1"/>
      </bottom>
      <diagonal/>
    </border>
    <border>
      <left style="thin">
        <color theme="1" tint="0.499984740745262"/>
      </left>
      <right/>
      <top style="medium">
        <color theme="1"/>
      </top>
      <bottom/>
      <diagonal/>
    </border>
    <border>
      <left style="thin">
        <color theme="1" tint="0.499984740745262"/>
      </left>
      <right/>
      <top/>
      <bottom style="medium">
        <color theme="1"/>
      </bottom>
      <diagonal/>
    </border>
    <border>
      <left style="thin">
        <color theme="1" tint="0.499984740745262"/>
      </left>
      <right/>
      <top/>
      <bottom/>
      <diagonal/>
    </border>
    <border>
      <left style="thin">
        <color theme="1" tint="0.499984740745262"/>
      </left>
      <right/>
      <top style="thin">
        <color theme="1" tint="0.499984740745262"/>
      </top>
      <bottom style="thin">
        <color theme="1" tint="0.499984740745262"/>
      </bottom>
      <diagonal/>
    </border>
    <border>
      <left style="thin">
        <color theme="1"/>
      </left>
      <right style="thin">
        <color theme="1"/>
      </right>
      <top style="thin">
        <color theme="1" tint="0.499984740745262"/>
      </top>
      <bottom style="thin">
        <color theme="1" tint="0.499984740745262"/>
      </bottom>
      <diagonal/>
    </border>
    <border>
      <left/>
      <right style="medium">
        <color theme="1"/>
      </right>
      <top style="thin">
        <color theme="1" tint="0.499984740745262"/>
      </top>
      <bottom style="thin">
        <color theme="1" tint="0.499984740745262"/>
      </bottom>
      <diagonal/>
    </border>
    <border>
      <left style="thin">
        <color rgb="FFFF0000"/>
      </left>
      <right style="thin">
        <color rgb="FFFF0000"/>
      </right>
      <top style="medium">
        <color theme="1"/>
      </top>
      <bottom/>
      <diagonal/>
    </border>
    <border>
      <left style="thin">
        <color theme="1"/>
      </left>
      <right/>
      <top/>
      <bottom style="medium">
        <color theme="1"/>
      </bottom>
      <diagonal/>
    </border>
    <border>
      <left style="thin">
        <color theme="1"/>
      </left>
      <right/>
      <top style="medium">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diagonal/>
    </border>
    <border>
      <left style="hair">
        <color auto="1"/>
      </left>
      <right/>
      <top style="thin">
        <color indexed="64"/>
      </top>
      <bottom/>
      <diagonal/>
    </border>
    <border>
      <left/>
      <right style="hair">
        <color indexed="64"/>
      </right>
      <top/>
      <bottom style="thin">
        <color indexed="64"/>
      </bottom>
      <diagonal/>
    </border>
    <border>
      <left style="hair">
        <color auto="1"/>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auto="1"/>
      </right>
      <top/>
      <bottom style="hair">
        <color auto="1"/>
      </bottom>
      <diagonal/>
    </border>
    <border>
      <left style="hair">
        <color auto="1"/>
      </left>
      <right/>
      <top/>
      <bottom style="hair">
        <color auto="1"/>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top style="hair">
        <color auto="1"/>
      </top>
      <bottom/>
      <diagonal/>
    </border>
    <border>
      <left/>
      <right/>
      <top style="hair">
        <color auto="1"/>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auto="1"/>
      </top>
      <bottom/>
      <diagonal/>
    </border>
    <border>
      <left/>
      <right style="thin">
        <color indexed="64"/>
      </right>
      <top style="hair">
        <color auto="1"/>
      </top>
      <bottom/>
      <diagonal/>
    </border>
    <border>
      <left style="hair">
        <color auto="1"/>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auto="1"/>
      </right>
      <top style="hair">
        <color indexed="64"/>
      </top>
      <bottom style="double">
        <color indexed="64"/>
      </bottom>
      <diagonal/>
    </border>
    <border>
      <left style="hair">
        <color auto="1"/>
      </left>
      <right/>
      <top style="hair">
        <color auto="1"/>
      </top>
      <bottom style="double">
        <color indexed="64"/>
      </bottom>
      <diagonal/>
    </border>
    <border>
      <left style="thin">
        <color indexed="64"/>
      </left>
      <right style="hair">
        <color indexed="64"/>
      </right>
      <top style="hair">
        <color indexed="64"/>
      </top>
      <bottom style="double">
        <color indexed="64"/>
      </bottom>
      <diagonal/>
    </border>
    <border>
      <left style="hair">
        <color auto="1"/>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hair">
        <color indexed="64"/>
      </right>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diagonal/>
    </border>
    <border>
      <left/>
      <right/>
      <top style="thin">
        <color theme="1"/>
      </top>
      <bottom style="thin">
        <color theme="1"/>
      </bottom>
      <diagonal/>
    </border>
    <border>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theme="1"/>
      </diagonal>
    </border>
  </borders>
  <cellStyleXfs count="59">
    <xf numFmtId="0" fontId="0"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9" fillId="0" borderId="0" applyNumberFormat="0" applyFill="0" applyBorder="0" applyAlignment="0" applyProtection="0">
      <alignment vertical="center"/>
    </xf>
    <xf numFmtId="0" fontId="20" fillId="7" borderId="51" applyNumberFormat="0" applyAlignment="0" applyProtection="0">
      <alignment vertical="center"/>
    </xf>
    <xf numFmtId="0" fontId="15" fillId="4" borderId="0" applyNumberFormat="0" applyBorder="0" applyAlignment="0" applyProtection="0">
      <alignment vertical="center"/>
    </xf>
    <xf numFmtId="0" fontId="8" fillId="8" borderId="52" applyNumberFormat="0" applyFont="0" applyAlignment="0" applyProtection="0">
      <alignment vertical="center"/>
    </xf>
    <xf numFmtId="0" fontId="19" fillId="0" borderId="50" applyNumberFormat="0" applyFill="0" applyAlignment="0" applyProtection="0">
      <alignment vertical="center"/>
    </xf>
    <xf numFmtId="0" fontId="14" fillId="3" borderId="0" applyNumberFormat="0" applyBorder="0" applyAlignment="0" applyProtection="0">
      <alignment vertical="center"/>
    </xf>
    <xf numFmtId="0" fontId="18" fillId="6" borderId="48" applyNumberFormat="0" applyAlignment="0" applyProtection="0">
      <alignment vertical="center"/>
    </xf>
    <xf numFmtId="0" fontId="21" fillId="0" borderId="0" applyNumberFormat="0" applyFill="0" applyBorder="0" applyAlignment="0" applyProtection="0">
      <alignment vertical="center"/>
    </xf>
    <xf numFmtId="0" fontId="10" fillId="0" borderId="45" applyNumberFormat="0" applyFill="0" applyAlignment="0" applyProtection="0">
      <alignment vertical="center"/>
    </xf>
    <xf numFmtId="0" fontId="11" fillId="0" borderId="46" applyNumberFormat="0" applyFill="0" applyAlignment="0" applyProtection="0">
      <alignment vertical="center"/>
    </xf>
    <xf numFmtId="0" fontId="12" fillId="0" borderId="47" applyNumberFormat="0" applyFill="0" applyAlignment="0" applyProtection="0">
      <alignment vertical="center"/>
    </xf>
    <xf numFmtId="0" fontId="12" fillId="0" borderId="0" applyNumberFormat="0" applyFill="0" applyBorder="0" applyAlignment="0" applyProtection="0">
      <alignment vertical="center"/>
    </xf>
    <xf numFmtId="0" fontId="23" fillId="0" borderId="53" applyNumberFormat="0" applyFill="0" applyAlignment="0" applyProtection="0">
      <alignment vertical="center"/>
    </xf>
    <xf numFmtId="0" fontId="17" fillId="6" borderId="49" applyNumberFormat="0" applyAlignment="0" applyProtection="0">
      <alignment vertical="center"/>
    </xf>
    <xf numFmtId="0" fontId="22" fillId="0" borderId="0" applyNumberFormat="0" applyFill="0" applyBorder="0" applyAlignment="0" applyProtection="0">
      <alignment vertical="center"/>
    </xf>
    <xf numFmtId="0" fontId="16" fillId="5" borderId="48" applyNumberFormat="0" applyAlignment="0" applyProtection="0">
      <alignment vertical="center"/>
    </xf>
    <xf numFmtId="0" fontId="2" fillId="0" borderId="0"/>
    <xf numFmtId="0" fontId="2" fillId="0" borderId="0">
      <alignment vertical="center"/>
    </xf>
    <xf numFmtId="0" fontId="2" fillId="0" borderId="0"/>
    <xf numFmtId="0" fontId="13" fillId="2" borderId="0" applyNumberFormat="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 fillId="0" borderId="0">
      <alignment vertical="center"/>
    </xf>
    <xf numFmtId="38" fontId="69" fillId="0" borderId="0" applyFont="0" applyFill="0" applyBorder="0" applyAlignment="0" applyProtection="0">
      <alignment vertical="center"/>
    </xf>
    <xf numFmtId="38" fontId="2" fillId="0" borderId="0" applyFont="0" applyFill="0" applyBorder="0" applyAlignment="0" applyProtection="0">
      <alignment vertical="center"/>
    </xf>
    <xf numFmtId="9" fontId="69" fillId="0" borderId="0" applyFont="0" applyFill="0" applyBorder="0" applyAlignment="0" applyProtection="0">
      <alignment vertical="center"/>
    </xf>
    <xf numFmtId="0" fontId="69"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 fillId="0" borderId="0"/>
  </cellStyleXfs>
  <cellXfs count="1828">
    <xf numFmtId="0" fontId="0" fillId="0" borderId="0" xfId="0">
      <alignment vertical="center"/>
    </xf>
    <xf numFmtId="0" fontId="0" fillId="0" borderId="0" xfId="0" applyFont="1">
      <alignment vertical="center"/>
    </xf>
    <xf numFmtId="0" fontId="0"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30" fillId="0" borderId="0" xfId="0" applyFont="1" applyAlignment="1">
      <alignment horizontal="center" vertical="center" wrapText="1"/>
    </xf>
    <xf numFmtId="0" fontId="29" fillId="0" borderId="0" xfId="0" applyFont="1" applyAlignment="1">
      <alignment vertical="center" wrapText="1"/>
    </xf>
    <xf numFmtId="0" fontId="27" fillId="0" borderId="0" xfId="0" applyFont="1" applyFill="1" applyAlignment="1">
      <alignment vertical="center"/>
    </xf>
    <xf numFmtId="0" fontId="27" fillId="0" borderId="0" xfId="0" applyFont="1" applyFill="1">
      <alignment vertical="center"/>
    </xf>
    <xf numFmtId="0" fontId="27" fillId="0" borderId="0" xfId="0" applyFont="1" applyFill="1" applyAlignment="1">
      <alignment vertical="top"/>
    </xf>
    <xf numFmtId="0" fontId="32" fillId="0" borderId="0" xfId="0" applyFont="1">
      <alignment vertical="center"/>
    </xf>
    <xf numFmtId="49" fontId="27" fillId="0" borderId="0" xfId="0" applyNumberFormat="1" applyFont="1">
      <alignment vertical="center"/>
    </xf>
    <xf numFmtId="0" fontId="33" fillId="0" borderId="0" xfId="0" applyFont="1" applyAlignment="1">
      <alignment vertical="center"/>
    </xf>
    <xf numFmtId="0" fontId="34" fillId="0" borderId="0" xfId="0" applyFont="1">
      <alignment vertical="center"/>
    </xf>
    <xf numFmtId="0" fontId="3" fillId="0" borderId="0" xfId="43" applyFont="1"/>
    <xf numFmtId="0" fontId="5" fillId="0" borderId="0" xfId="43" applyFont="1"/>
    <xf numFmtId="0" fontId="6" fillId="0" borderId="0" xfId="43" applyFont="1"/>
    <xf numFmtId="0" fontId="3" fillId="0" borderId="1" xfId="43" applyFont="1" applyBorder="1"/>
    <xf numFmtId="0" fontId="3" fillId="0" borderId="2" xfId="43" applyFont="1" applyBorder="1"/>
    <xf numFmtId="0" fontId="3" fillId="0" borderId="3" xfId="43" applyFont="1" applyBorder="1"/>
    <xf numFmtId="0" fontId="3" fillId="0" borderId="4" xfId="43" applyFont="1" applyBorder="1"/>
    <xf numFmtId="0" fontId="3" fillId="0" borderId="5" xfId="43" applyFont="1" applyBorder="1"/>
    <xf numFmtId="0" fontId="6" fillId="0" borderId="5" xfId="43" applyFont="1" applyBorder="1"/>
    <xf numFmtId="0" fontId="3" fillId="0" borderId="6" xfId="43" applyFont="1" applyBorder="1"/>
    <xf numFmtId="0" fontId="3" fillId="0" borderId="7" xfId="43" applyFont="1" applyBorder="1"/>
    <xf numFmtId="0" fontId="3" fillId="0" borderId="0" xfId="43" applyFont="1" applyBorder="1"/>
    <xf numFmtId="0" fontId="3" fillId="0" borderId="8" xfId="43" applyFont="1" applyBorder="1"/>
    <xf numFmtId="0" fontId="3" fillId="0" borderId="9" xfId="43" applyFont="1" applyBorder="1"/>
    <xf numFmtId="0" fontId="3" fillId="0" borderId="10" xfId="43" applyFont="1" applyBorder="1" applyAlignment="1">
      <alignment horizontal="center"/>
    </xf>
    <xf numFmtId="0" fontId="3" fillId="0" borderId="11" xfId="43" applyFont="1" applyBorder="1"/>
    <xf numFmtId="0" fontId="3" fillId="0" borderId="0" xfId="43" applyFont="1" applyAlignment="1"/>
    <xf numFmtId="0" fontId="3" fillId="0" borderId="0" xfId="43" applyFont="1" applyAlignment="1">
      <alignment horizontal="right"/>
    </xf>
    <xf numFmtId="0" fontId="3" fillId="0" borderId="0" xfId="43" applyFont="1" applyAlignment="1">
      <alignment horizontal="center"/>
    </xf>
    <xf numFmtId="0" fontId="5" fillId="0" borderId="0" xfId="41" applyFont="1" applyAlignment="1">
      <alignment vertical="center"/>
    </xf>
    <xf numFmtId="0" fontId="5" fillId="0" borderId="0" xfId="41" applyFont="1" applyAlignment="1">
      <alignment horizontal="center" vertical="center"/>
    </xf>
    <xf numFmtId="0" fontId="5" fillId="0" borderId="0" xfId="41" quotePrefix="1" applyFont="1" applyAlignment="1">
      <alignment horizontal="right" vertical="center"/>
    </xf>
    <xf numFmtId="0" fontId="28" fillId="0" borderId="0" xfId="0" applyFont="1">
      <alignment vertical="center"/>
    </xf>
    <xf numFmtId="0" fontId="3" fillId="0" borderId="4" xfId="43" applyFont="1" applyBorder="1" applyAlignment="1">
      <alignment horizontal="center" vertical="center"/>
    </xf>
    <xf numFmtId="0" fontId="3" fillId="0" borderId="6" xfId="43" applyFont="1" applyBorder="1" applyAlignment="1">
      <alignment horizontal="center" vertical="center"/>
    </xf>
    <xf numFmtId="0" fontId="3" fillId="0" borderId="5" xfId="43" applyFont="1" applyBorder="1" applyAlignment="1">
      <alignment horizontal="center" vertical="center"/>
    </xf>
    <xf numFmtId="0" fontId="5" fillId="0" borderId="15" xfId="41" applyFont="1" applyBorder="1" applyAlignment="1">
      <alignment horizontal="center" vertical="center"/>
    </xf>
    <xf numFmtId="0" fontId="5" fillId="0" borderId="16" xfId="41" applyFont="1" applyBorder="1" applyAlignment="1">
      <alignment horizontal="center" vertical="center"/>
    </xf>
    <xf numFmtId="0" fontId="28" fillId="0" borderId="0" xfId="0" applyFont="1">
      <alignment vertical="center"/>
    </xf>
    <xf numFmtId="0" fontId="27" fillId="0" borderId="0" xfId="0" applyFont="1" applyAlignment="1">
      <alignment horizontal="distributed" vertical="center"/>
    </xf>
    <xf numFmtId="0" fontId="3" fillId="0" borderId="0" xfId="43" applyFont="1" applyBorder="1" applyAlignment="1">
      <alignment horizontal="center" vertical="center"/>
    </xf>
    <xf numFmtId="0" fontId="3" fillId="0" borderId="0" xfId="43" applyFont="1" applyBorder="1" applyAlignment="1">
      <alignment vertical="center"/>
    </xf>
    <xf numFmtId="0" fontId="3" fillId="0" borderId="5" xfId="43" applyFont="1" applyBorder="1" applyAlignment="1">
      <alignment horizontal="center"/>
    </xf>
    <xf numFmtId="0" fontId="3" fillId="0" borderId="17" xfId="43" applyFont="1" applyBorder="1"/>
    <xf numFmtId="0" fontId="3" fillId="0" borderId="18" xfId="43" applyFont="1" applyBorder="1"/>
    <xf numFmtId="0" fontId="3" fillId="0" borderId="19" xfId="43" applyFont="1" applyBorder="1"/>
    <xf numFmtId="0" fontId="3" fillId="0" borderId="19" xfId="43" applyFont="1" applyBorder="1" applyAlignment="1">
      <alignment horizontal="right"/>
    </xf>
    <xf numFmtId="0" fontId="3" fillId="0" borderId="0" xfId="43" applyFont="1" applyAlignment="1">
      <alignment horizontal="distributed" wrapText="1"/>
    </xf>
    <xf numFmtId="0" fontId="2" fillId="0" borderId="0" xfId="43" applyFont="1" applyAlignment="1">
      <alignment wrapText="1"/>
    </xf>
    <xf numFmtId="0" fontId="0" fillId="0" borderId="0" xfId="0" applyAlignment="1">
      <alignment vertical="center"/>
    </xf>
    <xf numFmtId="0" fontId="27" fillId="0" borderId="0" xfId="0" applyFont="1" applyAlignment="1">
      <alignment horizontal="right" vertical="center"/>
    </xf>
    <xf numFmtId="0" fontId="27" fillId="0" borderId="0" xfId="0" applyFont="1" applyAlignment="1">
      <alignment vertical="center" wrapText="1"/>
    </xf>
    <xf numFmtId="0" fontId="28" fillId="0" borderId="0" xfId="0" applyFont="1" applyAlignment="1">
      <alignment horizontal="righ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49" fontId="27" fillId="0" borderId="0" xfId="0" applyNumberFormat="1" applyFont="1" applyAlignment="1">
      <alignment vertical="center"/>
    </xf>
    <xf numFmtId="0" fontId="27" fillId="0" borderId="10" xfId="0" applyFont="1" applyFill="1" applyBorder="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Fill="1" applyAlignment="1">
      <alignment horizontal="center" vertical="center"/>
    </xf>
    <xf numFmtId="0" fontId="28"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5" fillId="0" borderId="6" xfId="41" applyFont="1" applyBorder="1" applyAlignment="1">
      <alignment horizontal="center" vertical="center"/>
    </xf>
    <xf numFmtId="0" fontId="35" fillId="0" borderId="0" xfId="0" applyFont="1">
      <alignment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41" fillId="0" borderId="0" xfId="0" applyFont="1">
      <alignment vertical="center"/>
    </xf>
    <xf numFmtId="0" fontId="43" fillId="0" borderId="0" xfId="43" applyFont="1"/>
    <xf numFmtId="176" fontId="42" fillId="0" borderId="0" xfId="0" applyNumberFormat="1" applyFont="1" applyFill="1" applyAlignment="1">
      <alignment horizontal="distributed"/>
    </xf>
    <xf numFmtId="0" fontId="43" fillId="0" borderId="0" xfId="43" applyFont="1" applyAlignment="1"/>
    <xf numFmtId="177" fontId="3" fillId="0" borderId="0" xfId="43" applyNumberFormat="1" applyFont="1"/>
    <xf numFmtId="179" fontId="5" fillId="0" borderId="0" xfId="41" applyNumberFormat="1" applyFont="1" applyAlignment="1">
      <alignment horizontal="right" vertical="center"/>
    </xf>
    <xf numFmtId="0" fontId="45" fillId="0" borderId="0" xfId="41" applyFont="1" applyAlignment="1">
      <alignment vertical="center"/>
    </xf>
    <xf numFmtId="0" fontId="41" fillId="0" borderId="0" xfId="0" applyFont="1" applyAlignment="1">
      <alignment horizontal="right" vertical="center"/>
    </xf>
    <xf numFmtId="0" fontId="28" fillId="0" borderId="0" xfId="0" applyFont="1">
      <alignment vertical="center"/>
    </xf>
    <xf numFmtId="0" fontId="0" fillId="0" borderId="0" xfId="0" applyAlignment="1">
      <alignment vertical="center"/>
    </xf>
    <xf numFmtId="0" fontId="47" fillId="0" borderId="54" xfId="0" applyFont="1" applyBorder="1" applyAlignment="1">
      <alignment horizontal="center" vertical="center" wrapText="1"/>
    </xf>
    <xf numFmtId="0" fontId="48" fillId="0" borderId="0" xfId="0" applyFont="1">
      <alignment vertical="center"/>
    </xf>
    <xf numFmtId="0" fontId="0" fillId="0" borderId="0" xfId="0" applyFont="1" applyAlignment="1">
      <alignment vertical="center"/>
    </xf>
    <xf numFmtId="177" fontId="0" fillId="0" borderId="0" xfId="0" applyNumberFormat="1" applyFont="1" applyAlignment="1">
      <alignment vertical="center"/>
    </xf>
    <xf numFmtId="0" fontId="49" fillId="0" borderId="0" xfId="0" applyFont="1" applyAlignment="1">
      <alignment horizontal="centerContinuous" vertical="center"/>
    </xf>
    <xf numFmtId="0" fontId="0" fillId="0" borderId="0" xfId="0" applyFont="1" applyAlignment="1">
      <alignment horizontal="centerContinuous" vertical="center"/>
    </xf>
    <xf numFmtId="0" fontId="34" fillId="0" borderId="0" xfId="0" applyFont="1" applyBorder="1" applyAlignment="1">
      <alignment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5" xfId="0" applyFont="1" applyBorder="1" applyAlignment="1">
      <alignment vertical="center"/>
    </xf>
    <xf numFmtId="0" fontId="34" fillId="0" borderId="67"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74" xfId="0" applyFont="1" applyBorder="1" applyAlignment="1">
      <alignment horizontal="center" vertical="center" wrapText="1"/>
    </xf>
    <xf numFmtId="0" fontId="0" fillId="0" borderId="76" xfId="0" applyFont="1" applyBorder="1">
      <alignment vertical="center"/>
    </xf>
    <xf numFmtId="0" fontId="0" fillId="0" borderId="77" xfId="0" applyFont="1" applyBorder="1" applyAlignment="1">
      <alignment vertical="center"/>
    </xf>
    <xf numFmtId="176" fontId="0" fillId="0" borderId="77" xfId="0" applyNumberFormat="1" applyFont="1" applyBorder="1" applyAlignment="1">
      <alignment horizontal="left" vertical="center"/>
    </xf>
    <xf numFmtId="176" fontId="0" fillId="0" borderId="59" xfId="0" applyNumberFormat="1" applyFont="1" applyBorder="1" applyAlignment="1">
      <alignment horizontal="left" vertical="center"/>
    </xf>
    <xf numFmtId="0" fontId="34" fillId="0" borderId="76" xfId="0" applyFont="1" applyBorder="1" applyAlignment="1">
      <alignment horizontal="center" vertical="center" wrapText="1"/>
    </xf>
    <xf numFmtId="0" fontId="32" fillId="0" borderId="76" xfId="0" applyFont="1" applyBorder="1" applyAlignment="1">
      <alignment horizontal="center" vertical="center" wrapText="1"/>
    </xf>
    <xf numFmtId="0" fontId="34" fillId="0" borderId="72" xfId="0" applyFont="1" applyBorder="1" applyAlignment="1">
      <alignment vertical="center"/>
    </xf>
    <xf numFmtId="0" fontId="34" fillId="0" borderId="73" xfId="0" applyFont="1" applyBorder="1" applyAlignment="1">
      <alignment vertical="center"/>
    </xf>
    <xf numFmtId="0" fontId="34" fillId="0" borderId="74" xfId="0" applyFont="1" applyBorder="1" applyAlignment="1">
      <alignment vertical="center"/>
    </xf>
    <xf numFmtId="0" fontId="34" fillId="0" borderId="76" xfId="0" applyFont="1" applyBorder="1" applyAlignment="1">
      <alignment vertical="center"/>
    </xf>
    <xf numFmtId="0" fontId="34" fillId="0" borderId="81" xfId="0" applyFont="1" applyBorder="1" applyAlignment="1">
      <alignment vertical="center"/>
    </xf>
    <xf numFmtId="0" fontId="34" fillId="0" borderId="78" xfId="0" applyFont="1" applyBorder="1" applyAlignment="1">
      <alignment vertical="center"/>
    </xf>
    <xf numFmtId="176" fontId="0" fillId="0" borderId="78" xfId="0" applyNumberFormat="1" applyFont="1" applyBorder="1" applyAlignment="1">
      <alignment horizontal="left" vertical="center"/>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32" fillId="0" borderId="72" xfId="0" applyFont="1" applyBorder="1" applyAlignment="1">
      <alignment horizontal="center" vertical="center" wrapText="1"/>
    </xf>
    <xf numFmtId="0" fontId="0" fillId="0" borderId="74" xfId="0" applyFont="1" applyBorder="1">
      <alignment vertical="center"/>
    </xf>
    <xf numFmtId="0" fontId="0" fillId="0" borderId="69" xfId="0" applyFont="1" applyBorder="1" applyAlignment="1">
      <alignment vertical="center"/>
    </xf>
    <xf numFmtId="176" fontId="0" fillId="0" borderId="69" xfId="0" applyNumberFormat="1" applyFont="1" applyBorder="1" applyAlignment="1">
      <alignment horizontal="left" vertical="center"/>
    </xf>
    <xf numFmtId="176" fontId="0" fillId="0" borderId="71" xfId="0" applyNumberFormat="1" applyFont="1" applyBorder="1" applyAlignment="1">
      <alignment horizontal="left" vertical="center"/>
    </xf>
    <xf numFmtId="176" fontId="0" fillId="0" borderId="86" xfId="0" applyNumberFormat="1" applyFont="1" applyBorder="1" applyAlignment="1">
      <alignment horizontal="left" vertical="center"/>
    </xf>
    <xf numFmtId="0" fontId="34" fillId="0" borderId="89" xfId="0" applyFont="1" applyBorder="1" applyAlignment="1">
      <alignment horizontal="center" vertical="center"/>
    </xf>
    <xf numFmtId="0" fontId="34" fillId="0" borderId="90" xfId="0" applyFont="1" applyBorder="1" applyAlignment="1">
      <alignment horizontal="center" vertical="center"/>
    </xf>
    <xf numFmtId="0" fontId="26" fillId="0" borderId="0" xfId="43" applyFont="1"/>
    <xf numFmtId="0" fontId="32" fillId="0" borderId="91"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xf>
    <xf numFmtId="0" fontId="5" fillId="0" borderId="12" xfId="41" applyFont="1" applyBorder="1" applyAlignment="1">
      <alignment horizontal="justify" vertical="center"/>
    </xf>
    <xf numFmtId="0" fontId="5" fillId="0" borderId="13" xfId="41" applyFont="1" applyBorder="1" applyAlignment="1">
      <alignment horizontal="justify" vertical="center"/>
    </xf>
    <xf numFmtId="0" fontId="5" fillId="0" borderId="14" xfId="41" applyFont="1" applyBorder="1" applyAlignment="1">
      <alignment horizontal="justify" vertical="center"/>
    </xf>
    <xf numFmtId="0" fontId="34" fillId="0" borderId="79" xfId="0" applyFont="1" applyBorder="1" applyAlignment="1">
      <alignment horizontal="justify" vertical="center"/>
    </xf>
    <xf numFmtId="0" fontId="34" fillId="0" borderId="82" xfId="0" applyFont="1" applyBorder="1" applyAlignment="1">
      <alignment horizontal="justify" vertical="center"/>
    </xf>
    <xf numFmtId="0" fontId="34" fillId="0" borderId="80" xfId="0" applyFont="1" applyBorder="1" applyAlignment="1">
      <alignment horizontal="justify" vertical="center"/>
    </xf>
    <xf numFmtId="0" fontId="34" fillId="0" borderId="82" xfId="0" applyFont="1" applyBorder="1" applyAlignment="1">
      <alignment horizontal="justify" vertical="center" wrapText="1"/>
    </xf>
    <xf numFmtId="0" fontId="34" fillId="0" borderId="81" xfId="0" applyFont="1" applyBorder="1" applyAlignment="1">
      <alignment horizontal="justify" vertical="center"/>
    </xf>
    <xf numFmtId="0" fontId="34" fillId="0" borderId="78" xfId="0" applyFont="1" applyBorder="1" applyAlignment="1">
      <alignment horizontal="justify" vertical="center"/>
    </xf>
    <xf numFmtId="0" fontId="34" fillId="0" borderId="87" xfId="0" applyFont="1" applyBorder="1" applyAlignment="1">
      <alignment horizontal="justify" vertical="center"/>
    </xf>
    <xf numFmtId="0" fontId="34" fillId="0" borderId="88" xfId="0" applyFont="1" applyBorder="1" applyAlignment="1">
      <alignment horizontal="justify" vertical="center"/>
    </xf>
    <xf numFmtId="0" fontId="34" fillId="0" borderId="88" xfId="0" applyFont="1" applyBorder="1" applyAlignment="1">
      <alignment horizontal="justify" vertical="center" wrapText="1"/>
    </xf>
    <xf numFmtId="0" fontId="34" fillId="0" borderId="86" xfId="0" applyFont="1" applyBorder="1" applyAlignment="1">
      <alignment horizontal="justify" vertical="center"/>
    </xf>
    <xf numFmtId="0" fontId="31" fillId="0" borderId="55" xfId="0" applyFont="1" applyBorder="1" applyAlignment="1">
      <alignment horizontal="justify" vertical="center" wrapText="1"/>
    </xf>
    <xf numFmtId="0" fontId="31" fillId="0" borderId="54" xfId="0" applyFont="1" applyBorder="1" applyAlignment="1">
      <alignment horizontal="justify" vertical="center" wrapText="1"/>
    </xf>
    <xf numFmtId="0" fontId="47" fillId="0" borderId="54" xfId="0" applyFont="1" applyBorder="1" applyAlignment="1">
      <alignment horizontal="justify" vertical="center" wrapText="1"/>
    </xf>
    <xf numFmtId="0" fontId="28" fillId="0" borderId="0" xfId="0" applyFont="1">
      <alignment vertical="center"/>
    </xf>
    <xf numFmtId="0" fontId="29" fillId="0" borderId="0" xfId="0" applyFont="1" applyAlignment="1">
      <alignment vertical="center" wrapText="1"/>
    </xf>
    <xf numFmtId="0" fontId="0" fillId="0" borderId="0" xfId="0" applyAlignment="1">
      <alignment horizontal="center" vertical="center"/>
    </xf>
    <xf numFmtId="0" fontId="51" fillId="0" borderId="0" xfId="42" applyFont="1">
      <alignment vertical="center"/>
    </xf>
    <xf numFmtId="0" fontId="52" fillId="0" borderId="0" xfId="42" applyFont="1">
      <alignment vertical="center"/>
    </xf>
    <xf numFmtId="0" fontId="53" fillId="0" borderId="0" xfId="42" applyFont="1" applyAlignment="1">
      <alignment horizontal="center" vertical="center"/>
    </xf>
    <xf numFmtId="0" fontId="52" fillId="0" borderId="0" xfId="42" applyFont="1" applyAlignment="1">
      <alignment horizontal="center" vertical="center"/>
    </xf>
    <xf numFmtId="38" fontId="52" fillId="0" borderId="0" xfId="46" applyFont="1" applyAlignment="1">
      <alignment vertical="center"/>
    </xf>
    <xf numFmtId="0" fontId="53" fillId="0" borderId="0" xfId="42" applyFont="1">
      <alignment vertical="center"/>
    </xf>
    <xf numFmtId="38" fontId="53" fillId="0" borderId="0" xfId="46" applyFont="1" applyAlignment="1">
      <alignment vertical="center"/>
    </xf>
    <xf numFmtId="38" fontId="54" fillId="0" borderId="0" xfId="46" applyFont="1" applyAlignment="1">
      <alignment horizontal="right" vertical="top"/>
    </xf>
    <xf numFmtId="0" fontId="55" fillId="0" borderId="0" xfId="42" applyFont="1">
      <alignment vertical="center"/>
    </xf>
    <xf numFmtId="0" fontId="55" fillId="0" borderId="0" xfId="42" applyFont="1" applyAlignment="1">
      <alignment horizontal="center" vertical="center"/>
    </xf>
    <xf numFmtId="38" fontId="55" fillId="0" borderId="0" xfId="46" applyFont="1" applyAlignment="1">
      <alignment vertical="center"/>
    </xf>
    <xf numFmtId="0" fontId="53" fillId="0" borderId="0" xfId="42" applyFont="1" applyAlignment="1">
      <alignment horizontal="center"/>
    </xf>
    <xf numFmtId="38" fontId="58" fillId="34" borderId="96" xfId="46" applyFont="1" applyFill="1" applyBorder="1" applyAlignment="1">
      <alignment horizontal="center" vertical="center"/>
    </xf>
    <xf numFmtId="0" fontId="58" fillId="34" borderId="97" xfId="42" applyFont="1" applyFill="1" applyBorder="1" applyAlignment="1">
      <alignment horizontal="center" vertical="center"/>
    </xf>
    <xf numFmtId="0" fontId="58" fillId="34" borderId="95" xfId="42" applyFont="1" applyFill="1" applyBorder="1" applyAlignment="1">
      <alignment horizontal="center" vertical="center"/>
    </xf>
    <xf numFmtId="0" fontId="58" fillId="34" borderId="98" xfId="42" applyFont="1" applyFill="1" applyBorder="1" applyAlignment="1">
      <alignment horizontal="center" vertical="center"/>
    </xf>
    <xf numFmtId="0" fontId="58" fillId="35" borderId="95" xfId="42" applyFont="1" applyFill="1" applyBorder="1" applyAlignment="1">
      <alignment horizontal="center" vertical="center"/>
    </xf>
    <xf numFmtId="0" fontId="58" fillId="35" borderId="96" xfId="42" applyFont="1" applyFill="1" applyBorder="1" applyAlignment="1">
      <alignment horizontal="center" vertical="center" wrapText="1"/>
    </xf>
    <xf numFmtId="0" fontId="58" fillId="35" borderId="98" xfId="42" applyFont="1" applyFill="1" applyBorder="1" applyAlignment="1">
      <alignment horizontal="center" vertical="center" wrapText="1"/>
    </xf>
    <xf numFmtId="0" fontId="59" fillId="0" borderId="0" xfId="42" applyFont="1">
      <alignment vertical="center"/>
    </xf>
    <xf numFmtId="38" fontId="58" fillId="34" borderId="102" xfId="46" applyFont="1" applyFill="1" applyBorder="1" applyAlignment="1">
      <alignment horizontal="center" vertical="center"/>
    </xf>
    <xf numFmtId="0" fontId="58" fillId="34" borderId="103" xfId="42" applyFont="1" applyFill="1" applyBorder="1" applyAlignment="1">
      <alignment horizontal="center" vertical="center"/>
    </xf>
    <xf numFmtId="0" fontId="58" fillId="34" borderId="101" xfId="42" applyFont="1" applyFill="1" applyBorder="1" applyAlignment="1">
      <alignment horizontal="center" vertical="center"/>
    </xf>
    <xf numFmtId="0" fontId="58" fillId="34" borderId="104" xfId="42" applyFont="1" applyFill="1" applyBorder="1" applyAlignment="1">
      <alignment horizontal="center" vertical="center"/>
    </xf>
    <xf numFmtId="0" fontId="58" fillId="35" borderId="101" xfId="42" applyFont="1" applyFill="1" applyBorder="1" applyAlignment="1">
      <alignment horizontal="center" vertical="center"/>
    </xf>
    <xf numFmtId="0" fontId="58" fillId="35" borderId="103" xfId="42" applyFont="1" applyFill="1" applyBorder="1" applyAlignment="1">
      <alignment horizontal="center" vertical="center"/>
    </xf>
    <xf numFmtId="38" fontId="60" fillId="34" borderId="20" xfId="46" applyFont="1" applyFill="1" applyBorder="1" applyAlignment="1">
      <alignment vertical="center" wrapText="1"/>
    </xf>
    <xf numFmtId="0" fontId="60" fillId="34" borderId="20" xfId="42" applyFont="1" applyFill="1" applyBorder="1" applyAlignment="1">
      <alignment vertical="top" wrapText="1"/>
    </xf>
    <xf numFmtId="0" fontId="53" fillId="34" borderId="106" xfId="42" applyFont="1" applyFill="1" applyBorder="1" applyAlignment="1">
      <alignment vertical="top" wrapText="1"/>
    </xf>
    <xf numFmtId="0" fontId="60" fillId="0" borderId="107" xfId="42" applyFont="1" applyBorder="1" applyAlignment="1">
      <alignment vertical="top" wrapText="1"/>
    </xf>
    <xf numFmtId="0" fontId="60" fillId="0" borderId="108" xfId="42" applyFont="1" applyBorder="1" applyAlignment="1">
      <alignment vertical="top" wrapText="1"/>
    </xf>
    <xf numFmtId="38" fontId="60" fillId="0" borderId="20" xfId="46" applyFont="1" applyBorder="1" applyAlignment="1">
      <alignment vertical="center" wrapText="1"/>
    </xf>
    <xf numFmtId="0" fontId="60" fillId="0" borderId="20" xfId="42" applyFont="1" applyBorder="1" applyAlignment="1">
      <alignment vertical="top" wrapText="1"/>
    </xf>
    <xf numFmtId="0" fontId="60" fillId="0" borderId="106" xfId="42" applyFont="1" applyBorder="1" applyAlignment="1">
      <alignment vertical="top" wrapText="1"/>
    </xf>
    <xf numFmtId="0" fontId="60" fillId="0" borderId="11" xfId="42" applyFont="1" applyBorder="1" applyAlignment="1">
      <alignment vertical="top" wrapText="1"/>
    </xf>
    <xf numFmtId="0" fontId="59" fillId="33" borderId="0" xfId="42" applyFont="1" applyFill="1">
      <alignment vertical="center"/>
    </xf>
    <xf numFmtId="0" fontId="53" fillId="33" borderId="6" xfId="42" applyFont="1" applyFill="1" applyBorder="1" applyAlignment="1">
      <alignment horizontal="center" vertical="center"/>
    </xf>
    <xf numFmtId="38" fontId="60" fillId="33" borderId="20" xfId="46" applyFont="1" applyFill="1" applyBorder="1" applyAlignment="1">
      <alignment vertical="center" wrapText="1"/>
    </xf>
    <xf numFmtId="38" fontId="60" fillId="33" borderId="106" xfId="46" applyFont="1" applyFill="1" applyBorder="1" applyAlignment="1">
      <alignment vertical="center" wrapText="1"/>
    </xf>
    <xf numFmtId="0" fontId="60" fillId="33" borderId="11" xfId="42" applyFont="1" applyFill="1" applyBorder="1" applyAlignment="1">
      <alignment vertical="top" wrapText="1"/>
    </xf>
    <xf numFmtId="0" fontId="60" fillId="33" borderId="20" xfId="42" applyFont="1" applyFill="1" applyBorder="1" applyAlignment="1">
      <alignment vertical="top" wrapText="1"/>
    </xf>
    <xf numFmtId="0" fontId="53" fillId="33" borderId="0" xfId="42" applyFont="1" applyFill="1">
      <alignment vertical="center"/>
    </xf>
    <xf numFmtId="0" fontId="52" fillId="33" borderId="0" xfId="42" applyFont="1" applyFill="1">
      <alignment vertical="center"/>
    </xf>
    <xf numFmtId="0" fontId="59" fillId="0" borderId="3" xfId="42" applyFont="1" applyBorder="1" applyAlignment="1">
      <alignment horizontal="center" vertical="center"/>
    </xf>
    <xf numFmtId="38" fontId="61" fillId="36" borderId="15" xfId="46" applyFont="1" applyFill="1" applyBorder="1" applyAlignment="1">
      <alignment vertical="center" wrapText="1"/>
    </xf>
    <xf numFmtId="38" fontId="61" fillId="36" borderId="111" xfId="46" applyFont="1" applyFill="1" applyBorder="1" applyAlignment="1">
      <alignment vertical="center" wrapText="1"/>
    </xf>
    <xf numFmtId="0" fontId="61" fillId="0" borderId="6" xfId="42" applyFont="1" applyBorder="1" applyAlignment="1">
      <alignment vertical="top" wrapText="1"/>
    </xf>
    <xf numFmtId="0" fontId="61" fillId="0" borderId="15" xfId="42" applyFont="1" applyBorder="1" applyAlignment="1">
      <alignment vertical="top" wrapText="1"/>
    </xf>
    <xf numFmtId="0" fontId="59" fillId="0" borderId="105" xfId="42" applyFont="1" applyBorder="1" applyAlignment="1">
      <alignment horizontal="left" vertical="center" indent="1"/>
    </xf>
    <xf numFmtId="0" fontId="62" fillId="36" borderId="111" xfId="42" applyFont="1" applyFill="1" applyBorder="1" applyAlignment="1">
      <alignment vertical="center" wrapText="1"/>
    </xf>
    <xf numFmtId="0" fontId="59" fillId="0" borderId="6" xfId="42" applyFont="1" applyBorder="1" applyAlignment="1">
      <alignment horizontal="center" vertical="center"/>
    </xf>
    <xf numFmtId="0" fontId="52" fillId="0" borderId="6" xfId="42" applyFont="1" applyBorder="1" applyAlignment="1">
      <alignment horizontal="center" vertical="center"/>
    </xf>
    <xf numFmtId="38" fontId="61" fillId="0" borderId="15" xfId="46" applyFont="1" applyBorder="1" applyAlignment="1">
      <alignment vertical="center" wrapText="1"/>
    </xf>
    <xf numFmtId="0" fontId="61" fillId="0" borderId="111" xfId="42" applyFont="1" applyBorder="1" applyAlignment="1">
      <alignment vertical="top" wrapText="1"/>
    </xf>
    <xf numFmtId="38" fontId="60" fillId="33" borderId="15" xfId="46" applyFont="1" applyFill="1" applyBorder="1" applyAlignment="1">
      <alignment vertical="center" wrapText="1"/>
    </xf>
    <xf numFmtId="38" fontId="60" fillId="33" borderId="111" xfId="46" applyFont="1" applyFill="1" applyBorder="1" applyAlignment="1">
      <alignment vertical="center" wrapText="1"/>
    </xf>
    <xf numFmtId="0" fontId="60" fillId="33" borderId="6" xfId="42" applyFont="1" applyFill="1" applyBorder="1" applyAlignment="1">
      <alignment vertical="top" wrapText="1"/>
    </xf>
    <xf numFmtId="0" fontId="60" fillId="33" borderId="15" xfId="42" applyFont="1" applyFill="1" applyBorder="1" applyAlignment="1">
      <alignment vertical="top" wrapText="1"/>
    </xf>
    <xf numFmtId="0" fontId="63" fillId="33" borderId="0" xfId="42" applyFont="1" applyFill="1">
      <alignment vertical="center"/>
    </xf>
    <xf numFmtId="0" fontId="61" fillId="36" borderId="111" xfId="42" applyFont="1" applyFill="1" applyBorder="1" applyAlignment="1">
      <alignment horizontal="right" vertical="center" wrapText="1"/>
    </xf>
    <xf numFmtId="0" fontId="53" fillId="33" borderId="109" xfId="42" applyFont="1" applyFill="1" applyBorder="1" applyAlignment="1">
      <alignment horizontal="left" vertical="center" indent="1"/>
    </xf>
    <xf numFmtId="0" fontId="53" fillId="33" borderId="15" xfId="42" applyFont="1" applyFill="1" applyBorder="1" applyAlignment="1">
      <alignment horizontal="left" vertical="center" indent="1"/>
    </xf>
    <xf numFmtId="0" fontId="53" fillId="33" borderId="4" xfId="42" applyFont="1" applyFill="1" applyBorder="1" applyAlignment="1">
      <alignment horizontal="left" vertical="center" indent="1"/>
    </xf>
    <xf numFmtId="0" fontId="59" fillId="33" borderId="6" xfId="42" applyFont="1" applyFill="1" applyBorder="1" applyAlignment="1">
      <alignment horizontal="center" vertical="center"/>
    </xf>
    <xf numFmtId="38" fontId="61" fillId="33" borderId="15" xfId="46" applyFont="1" applyFill="1" applyBorder="1" applyAlignment="1">
      <alignment vertical="center" wrapText="1"/>
    </xf>
    <xf numFmtId="38" fontId="61" fillId="33" borderId="111" xfId="46" applyFont="1" applyFill="1" applyBorder="1" applyAlignment="1">
      <alignment vertical="center" wrapText="1"/>
    </xf>
    <xf numFmtId="0" fontId="61" fillId="33" borderId="6" xfId="42" applyFont="1" applyFill="1" applyBorder="1" applyAlignment="1">
      <alignment vertical="top" wrapText="1"/>
    </xf>
    <xf numFmtId="0" fontId="61" fillId="33" borderId="15" xfId="42" applyFont="1" applyFill="1" applyBorder="1" applyAlignment="1">
      <alignment vertical="top" wrapText="1"/>
    </xf>
    <xf numFmtId="0" fontId="53" fillId="0" borderId="112" xfId="42" applyFont="1" applyBorder="1" applyAlignment="1">
      <alignment vertical="center"/>
    </xf>
    <xf numFmtId="0" fontId="53" fillId="0" borderId="4" xfId="42" applyFont="1" applyBorder="1" applyAlignment="1">
      <alignment vertical="center"/>
    </xf>
    <xf numFmtId="0" fontId="53" fillId="0" borderId="5" xfId="42" applyFont="1" applyBorder="1" applyAlignment="1">
      <alignment vertical="center"/>
    </xf>
    <xf numFmtId="0" fontId="62" fillId="0" borderId="6" xfId="42" applyFont="1" applyBorder="1" applyAlignment="1">
      <alignment horizontal="center" vertical="center"/>
    </xf>
    <xf numFmtId="0" fontId="61" fillId="36" borderId="111" xfId="42" applyFont="1" applyFill="1" applyBorder="1" applyAlignment="1">
      <alignment vertical="center" wrapText="1"/>
    </xf>
    <xf numFmtId="0" fontId="53" fillId="0" borderId="113" xfId="42" applyFont="1" applyBorder="1" applyAlignment="1">
      <alignment vertical="center"/>
    </xf>
    <xf numFmtId="0" fontId="53" fillId="0" borderId="7" xfId="42" applyFont="1" applyBorder="1" applyAlignment="1">
      <alignment vertical="center"/>
    </xf>
    <xf numFmtId="0" fontId="53" fillId="0" borderId="0" xfId="42" applyFont="1" applyBorder="1" applyAlignment="1">
      <alignment vertical="center"/>
    </xf>
    <xf numFmtId="0" fontId="53" fillId="0" borderId="8" xfId="42" applyFont="1" applyBorder="1" applyAlignment="1">
      <alignment horizontal="center" vertical="center"/>
    </xf>
    <xf numFmtId="0" fontId="52" fillId="0" borderId="113" xfId="42" applyFont="1" applyBorder="1">
      <alignment vertical="center"/>
    </xf>
    <xf numFmtId="0" fontId="62" fillId="0" borderId="15" xfId="42" applyFont="1" applyBorder="1" applyAlignment="1">
      <alignment horizontal="center" vertical="center"/>
    </xf>
    <xf numFmtId="0" fontId="62" fillId="0" borderId="4" xfId="42" applyFont="1" applyBorder="1">
      <alignment vertical="center"/>
    </xf>
    <xf numFmtId="0" fontId="52" fillId="33" borderId="113" xfId="42" applyFont="1" applyFill="1" applyBorder="1">
      <alignment vertical="center"/>
    </xf>
    <xf numFmtId="0" fontId="62" fillId="33" borderId="15" xfId="42" applyFont="1" applyFill="1" applyBorder="1">
      <alignment vertical="center"/>
    </xf>
    <xf numFmtId="0" fontId="62" fillId="33" borderId="4" xfId="42" applyFont="1" applyFill="1" applyBorder="1">
      <alignment vertical="center"/>
    </xf>
    <xf numFmtId="0" fontId="62" fillId="33" borderId="6" xfId="42" applyFont="1" applyFill="1" applyBorder="1" applyAlignment="1">
      <alignment horizontal="center" vertical="center"/>
    </xf>
    <xf numFmtId="181" fontId="61" fillId="33" borderId="15" xfId="47" applyNumberFormat="1" applyFont="1" applyFill="1" applyBorder="1" applyAlignment="1">
      <alignment vertical="center" wrapText="1"/>
    </xf>
    <xf numFmtId="181" fontId="61" fillId="33" borderId="111" xfId="47" applyNumberFormat="1" applyFont="1" applyFill="1" applyBorder="1" applyAlignment="1">
      <alignment vertical="center" wrapText="1"/>
    </xf>
    <xf numFmtId="0" fontId="53" fillId="33" borderId="113" xfId="42" applyFont="1" applyFill="1" applyBorder="1" applyAlignment="1">
      <alignment vertical="center"/>
    </xf>
    <xf numFmtId="0" fontId="53" fillId="33" borderId="7" xfId="42" applyFont="1" applyFill="1" applyBorder="1" applyAlignment="1">
      <alignment vertical="center"/>
    </xf>
    <xf numFmtId="0" fontId="53" fillId="33" borderId="0" xfId="42" applyFont="1" applyFill="1" applyBorder="1" applyAlignment="1">
      <alignment vertical="center"/>
    </xf>
    <xf numFmtId="9" fontId="61" fillId="36" borderId="15" xfId="46" applyNumberFormat="1" applyFont="1" applyFill="1" applyBorder="1" applyAlignment="1">
      <alignment vertical="center" wrapText="1"/>
    </xf>
    <xf numFmtId="9" fontId="61" fillId="36" borderId="111" xfId="46" applyNumberFormat="1" applyFont="1" applyFill="1" applyBorder="1" applyAlignment="1">
      <alignment vertical="center" wrapText="1"/>
    </xf>
    <xf numFmtId="0" fontId="61" fillId="33" borderId="15" xfId="47" applyNumberFormat="1" applyFont="1" applyFill="1" applyBorder="1" applyAlignment="1">
      <alignment vertical="center" wrapText="1"/>
    </xf>
    <xf numFmtId="0" fontId="61" fillId="33" borderId="111" xfId="47" applyNumberFormat="1" applyFont="1" applyFill="1" applyBorder="1" applyAlignment="1">
      <alignment vertical="center" wrapText="1"/>
    </xf>
    <xf numFmtId="0" fontId="62" fillId="33" borderId="5" xfId="42" applyFont="1" applyFill="1" applyBorder="1">
      <alignment vertical="center"/>
    </xf>
    <xf numFmtId="38" fontId="61" fillId="33" borderId="15" xfId="47" applyNumberFormat="1" applyFont="1" applyFill="1" applyBorder="1" applyAlignment="1">
      <alignment vertical="center" wrapText="1"/>
    </xf>
    <xf numFmtId="0" fontId="62" fillId="0" borderId="5" xfId="42" applyFont="1" applyBorder="1">
      <alignment vertical="center"/>
    </xf>
    <xf numFmtId="9" fontId="61" fillId="36" borderId="15" xfId="47" applyNumberFormat="1" applyFont="1" applyFill="1" applyBorder="1" applyAlignment="1">
      <alignment vertical="center" wrapText="1"/>
    </xf>
    <xf numFmtId="9" fontId="61" fillId="36" borderId="111" xfId="47" applyNumberFormat="1" applyFont="1" applyFill="1" applyBorder="1" applyAlignment="1">
      <alignment vertical="center" wrapText="1"/>
    </xf>
    <xf numFmtId="0" fontId="62" fillId="0" borderId="4" xfId="42" applyFont="1" applyBorder="1" applyAlignment="1">
      <alignment horizontal="left" vertical="center"/>
    </xf>
    <xf numFmtId="182" fontId="61" fillId="36" borderId="15" xfId="46" applyNumberFormat="1" applyFont="1" applyFill="1" applyBorder="1" applyAlignment="1">
      <alignment vertical="center" wrapText="1"/>
    </xf>
    <xf numFmtId="182" fontId="61" fillId="36" borderId="111" xfId="46" applyNumberFormat="1" applyFont="1" applyFill="1" applyBorder="1" applyAlignment="1">
      <alignment vertical="center" wrapText="1"/>
    </xf>
    <xf numFmtId="40" fontId="61" fillId="36" borderId="15" xfId="46" applyNumberFormat="1" applyFont="1" applyFill="1" applyBorder="1" applyAlignment="1">
      <alignment vertical="center" wrapText="1"/>
    </xf>
    <xf numFmtId="40" fontId="61" fillId="36" borderId="111" xfId="46" applyNumberFormat="1" applyFont="1" applyFill="1" applyBorder="1" applyAlignment="1">
      <alignment vertical="center" wrapText="1"/>
    </xf>
    <xf numFmtId="0" fontId="62" fillId="33" borderId="4" xfId="42" applyFont="1" applyFill="1" applyBorder="1" applyAlignment="1">
      <alignment horizontal="left" vertical="center"/>
    </xf>
    <xf numFmtId="0" fontId="62" fillId="33" borderId="15" xfId="42" applyFont="1" applyFill="1" applyBorder="1" applyAlignment="1">
      <alignment horizontal="center" vertical="center"/>
    </xf>
    <xf numFmtId="0" fontId="52" fillId="33" borderId="114" xfId="42" applyFont="1" applyFill="1" applyBorder="1">
      <alignment vertical="center"/>
    </xf>
    <xf numFmtId="0" fontId="53" fillId="33" borderId="8" xfId="42" applyFont="1" applyFill="1" applyBorder="1" applyAlignment="1">
      <alignment horizontal="center" vertical="center"/>
    </xf>
    <xf numFmtId="38" fontId="61" fillId="33" borderId="37" xfId="46" applyFont="1" applyFill="1" applyBorder="1" applyAlignment="1">
      <alignment vertical="center" wrapText="1"/>
    </xf>
    <xf numFmtId="0" fontId="61" fillId="33" borderId="116" xfId="42" applyFont="1" applyFill="1" applyBorder="1" applyAlignment="1">
      <alignment vertical="top" wrapText="1"/>
    </xf>
    <xf numFmtId="0" fontId="61" fillId="33" borderId="8" xfId="42" applyFont="1" applyFill="1" applyBorder="1" applyAlignment="1">
      <alignment vertical="top" wrapText="1"/>
    </xf>
    <xf numFmtId="0" fontId="61" fillId="33" borderId="37" xfId="42" applyFont="1" applyFill="1" applyBorder="1" applyAlignment="1">
      <alignment vertical="top" wrapText="1"/>
    </xf>
    <xf numFmtId="0" fontId="60" fillId="33" borderId="111" xfId="42" applyFont="1" applyFill="1" applyBorder="1" applyAlignment="1">
      <alignment vertical="top" wrapText="1"/>
    </xf>
    <xf numFmtId="0" fontId="53" fillId="33" borderId="112" xfId="42" applyFont="1" applyFill="1" applyBorder="1">
      <alignment vertical="center"/>
    </xf>
    <xf numFmtId="0" fontId="53" fillId="33" borderId="2" xfId="42" applyFont="1" applyFill="1" applyBorder="1">
      <alignment vertical="center"/>
    </xf>
    <xf numFmtId="0" fontId="53" fillId="33" borderId="5" xfId="42" applyFont="1" applyFill="1" applyBorder="1">
      <alignment vertical="center"/>
    </xf>
    <xf numFmtId="38" fontId="53" fillId="0" borderId="1" xfId="46" applyFont="1" applyBorder="1" applyAlignment="1">
      <alignment vertical="center"/>
    </xf>
    <xf numFmtId="0" fontId="53" fillId="0" borderId="36" xfId="42" applyFont="1" applyBorder="1">
      <alignment vertical="center"/>
    </xf>
    <xf numFmtId="0" fontId="53" fillId="0" borderId="3" xfId="42" applyFont="1" applyBorder="1">
      <alignment vertical="center"/>
    </xf>
    <xf numFmtId="0" fontId="53" fillId="0" borderId="117" xfId="42" applyFont="1" applyBorder="1">
      <alignment vertical="center"/>
    </xf>
    <xf numFmtId="0" fontId="53" fillId="0" borderId="118" xfId="42" applyFont="1" applyBorder="1">
      <alignment vertical="center"/>
    </xf>
    <xf numFmtId="0" fontId="53" fillId="0" borderId="119" xfId="42" applyFont="1" applyBorder="1">
      <alignment vertical="center"/>
    </xf>
    <xf numFmtId="38" fontId="52" fillId="0" borderId="7" xfId="46" applyFont="1" applyBorder="1" applyAlignment="1">
      <alignment vertical="center"/>
    </xf>
    <xf numFmtId="0" fontId="52" fillId="0" borderId="37" xfId="42" applyFont="1" applyBorder="1">
      <alignment vertical="center"/>
    </xf>
    <xf numFmtId="0" fontId="52" fillId="0" borderId="8" xfId="42" applyFont="1" applyBorder="1">
      <alignment vertical="center"/>
    </xf>
    <xf numFmtId="0" fontId="52" fillId="0" borderId="118" xfId="42" applyFont="1" applyBorder="1">
      <alignment vertical="center"/>
    </xf>
    <xf numFmtId="0" fontId="52" fillId="0" borderId="119" xfId="42" applyFont="1" applyBorder="1">
      <alignment vertical="center"/>
    </xf>
    <xf numFmtId="38" fontId="52" fillId="0" borderId="102" xfId="46" applyFont="1" applyBorder="1" applyAlignment="1">
      <alignment vertical="center"/>
    </xf>
    <xf numFmtId="0" fontId="52" fillId="0" borderId="103" xfId="42" applyFont="1" applyBorder="1">
      <alignment vertical="center"/>
    </xf>
    <xf numFmtId="0" fontId="52" fillId="0" borderId="101" xfId="42" applyFont="1" applyBorder="1">
      <alignment vertical="center"/>
    </xf>
    <xf numFmtId="0" fontId="52" fillId="0" borderId="120" xfId="42" applyFont="1" applyBorder="1">
      <alignment vertical="center"/>
    </xf>
    <xf numFmtId="0" fontId="52" fillId="0" borderId="121" xfId="42" applyFont="1" applyBorder="1">
      <alignment vertical="center"/>
    </xf>
    <xf numFmtId="0" fontId="53" fillId="0" borderId="0" xfId="42" applyFont="1" applyAlignment="1">
      <alignment horizontal="left" vertical="center"/>
    </xf>
    <xf numFmtId="38" fontId="59" fillId="0" borderId="0" xfId="46" applyFont="1" applyAlignment="1">
      <alignment vertical="center" wrapText="1"/>
    </xf>
    <xf numFmtId="0" fontId="59" fillId="0" borderId="0" xfId="42" applyFont="1" applyAlignment="1">
      <alignment horizontal="center" vertical="center"/>
    </xf>
    <xf numFmtId="0" fontId="62" fillId="0" borderId="0" xfId="42" applyFont="1" applyAlignment="1">
      <alignment horizontal="center" vertical="center"/>
    </xf>
    <xf numFmtId="38" fontId="62" fillId="0" borderId="0" xfId="46" applyFont="1" applyAlignment="1">
      <alignment vertical="center"/>
    </xf>
    <xf numFmtId="38" fontId="59" fillId="0" borderId="0" xfId="46" applyFont="1" applyAlignment="1">
      <alignment vertical="center"/>
    </xf>
    <xf numFmtId="0" fontId="64" fillId="0" borderId="0" xfId="48" applyFont="1" applyAlignment="1">
      <alignment vertical="center"/>
    </xf>
    <xf numFmtId="0" fontId="65" fillId="0" borderId="0" xfId="48" applyFont="1" applyAlignment="1">
      <alignment vertical="center"/>
    </xf>
    <xf numFmtId="0" fontId="65" fillId="0" borderId="0" xfId="48" applyFont="1" applyAlignment="1">
      <alignment horizontal="center" vertical="center"/>
    </xf>
    <xf numFmtId="0" fontId="65" fillId="0" borderId="0" xfId="48" applyFont="1" applyAlignment="1">
      <alignment horizontal="right" vertical="center"/>
    </xf>
    <xf numFmtId="0" fontId="68" fillId="37" borderId="0" xfId="48" applyFont="1" applyFill="1" applyAlignment="1">
      <alignment horizontal="center" vertical="center"/>
    </xf>
    <xf numFmtId="0" fontId="68" fillId="37" borderId="0" xfId="48" applyFont="1" applyFill="1" applyAlignment="1">
      <alignment vertical="center"/>
    </xf>
    <xf numFmtId="0" fontId="70" fillId="0" borderId="0" xfId="48" applyFont="1" applyAlignment="1">
      <alignment vertical="center"/>
    </xf>
    <xf numFmtId="0" fontId="65" fillId="0" borderId="0" xfId="48" applyFont="1" applyFill="1" applyBorder="1" applyAlignment="1">
      <alignment vertical="center"/>
    </xf>
    <xf numFmtId="0" fontId="68" fillId="37" borderId="0" xfId="48" applyFont="1" applyFill="1" applyAlignment="1">
      <alignment horizontal="left" vertical="center"/>
    </xf>
    <xf numFmtId="0" fontId="65" fillId="0" borderId="0" xfId="48" applyFont="1" applyBorder="1" applyAlignment="1">
      <alignment vertical="center"/>
    </xf>
    <xf numFmtId="0" fontId="74" fillId="0" borderId="36" xfId="52" applyFont="1" applyBorder="1" applyAlignment="1">
      <alignment horizontal="center" vertical="center"/>
    </xf>
    <xf numFmtId="0" fontId="74" fillId="0" borderId="15" xfId="53" applyFont="1" applyFill="1" applyBorder="1" applyAlignment="1">
      <alignment vertical="center" wrapText="1"/>
    </xf>
    <xf numFmtId="0" fontId="74" fillId="0" borderId="15" xfId="53" applyFont="1" applyFill="1" applyBorder="1" applyAlignment="1">
      <alignment horizontal="left" vertical="center" wrapText="1"/>
    </xf>
    <xf numFmtId="0" fontId="65" fillId="0" borderId="0" xfId="48" applyFont="1" applyFill="1" applyAlignment="1">
      <alignment vertical="center"/>
    </xf>
    <xf numFmtId="0" fontId="65" fillId="0" borderId="6" xfId="48" applyFont="1" applyBorder="1" applyAlignment="1">
      <alignment horizontal="left" vertical="center" indent="1"/>
    </xf>
    <xf numFmtId="0" fontId="68" fillId="0" borderId="0" xfId="48" applyFont="1" applyFill="1" applyAlignment="1">
      <alignment vertical="center"/>
    </xf>
    <xf numFmtId="0" fontId="68" fillId="0" borderId="0" xfId="48" applyFont="1" applyFill="1" applyAlignment="1">
      <alignment horizontal="center" vertical="center"/>
    </xf>
    <xf numFmtId="0" fontId="65" fillId="38" borderId="3" xfId="48" applyFont="1" applyFill="1" applyBorder="1" applyAlignment="1">
      <alignment vertical="center"/>
    </xf>
    <xf numFmtId="191" fontId="65" fillId="0" borderId="0" xfId="50" applyNumberFormat="1" applyFont="1" applyFill="1" applyBorder="1" applyAlignment="1">
      <alignment horizontal="center" vertical="center"/>
    </xf>
    <xf numFmtId="0" fontId="68" fillId="37" borderId="0" xfId="48" applyFont="1" applyFill="1" applyBorder="1" applyAlignment="1">
      <alignment horizontal="center" vertical="center"/>
    </xf>
    <xf numFmtId="0" fontId="68" fillId="37" borderId="0" xfId="48" applyFont="1" applyFill="1" applyBorder="1" applyAlignment="1">
      <alignment vertical="center"/>
    </xf>
    <xf numFmtId="0" fontId="65" fillId="0" borderId="0" xfId="48" applyFont="1" applyFill="1" applyAlignment="1">
      <alignment horizontal="right" vertical="center"/>
    </xf>
    <xf numFmtId="190" fontId="65" fillId="0" borderId="10" xfId="50" applyNumberFormat="1" applyFont="1" applyFill="1" applyBorder="1" applyAlignment="1">
      <alignment horizontal="right" vertical="center"/>
    </xf>
    <xf numFmtId="0" fontId="65" fillId="0" borderId="0" xfId="48" applyFont="1" applyFill="1" applyAlignment="1">
      <alignment horizontal="center" vertical="center"/>
    </xf>
    <xf numFmtId="192" fontId="65" fillId="0" borderId="10" xfId="50" applyNumberFormat="1" applyFont="1" applyFill="1" applyBorder="1" applyAlignment="1">
      <alignment horizontal="center" vertical="center"/>
    </xf>
    <xf numFmtId="193" fontId="65" fillId="0" borderId="0" xfId="50" applyNumberFormat="1" applyFont="1" applyFill="1" applyBorder="1" applyAlignment="1">
      <alignment horizontal="center" vertical="center"/>
    </xf>
    <xf numFmtId="0" fontId="65" fillId="0" borderId="0" xfId="48" applyFont="1" applyAlignment="1">
      <alignment horizontal="left" vertical="center"/>
    </xf>
    <xf numFmtId="0" fontId="65" fillId="0" borderId="0" xfId="48" applyFont="1" applyBorder="1" applyAlignment="1">
      <alignment horizontal="center" vertical="center"/>
    </xf>
    <xf numFmtId="204" fontId="65" fillId="0" borderId="0" xfId="48" applyNumberFormat="1" applyFont="1" applyAlignment="1">
      <alignment vertical="center"/>
    </xf>
    <xf numFmtId="0" fontId="65" fillId="0" borderId="0" xfId="48" applyFont="1" applyFill="1" applyBorder="1" applyAlignment="1">
      <alignment horizontal="center" vertical="center" wrapText="1"/>
    </xf>
    <xf numFmtId="0" fontId="65" fillId="0" borderId="0" xfId="48" applyFont="1" applyFill="1" applyBorder="1" applyAlignment="1" applyProtection="1">
      <alignment horizontal="left" vertical="center" wrapText="1"/>
      <protection locked="0"/>
    </xf>
    <xf numFmtId="0" fontId="65" fillId="0" borderId="0" xfId="48" applyFont="1" applyBorder="1" applyAlignment="1">
      <alignment horizontal="left" vertical="center"/>
    </xf>
    <xf numFmtId="0" fontId="65" fillId="0" borderId="143" xfId="48" applyFont="1" applyBorder="1" applyAlignment="1">
      <alignment vertical="center"/>
    </xf>
    <xf numFmtId="0" fontId="65" fillId="0" borderId="144" xfId="48" applyFont="1" applyBorder="1" applyAlignment="1">
      <alignment vertical="center"/>
    </xf>
    <xf numFmtId="0" fontId="2" fillId="0" borderId="0" xfId="42">
      <alignment vertical="center"/>
    </xf>
    <xf numFmtId="0" fontId="2" fillId="0" borderId="0" xfId="42" applyBorder="1">
      <alignment vertical="center"/>
    </xf>
    <xf numFmtId="0" fontId="2" fillId="0" borderId="0" xfId="48">
      <alignment vertical="center"/>
    </xf>
    <xf numFmtId="0" fontId="28" fillId="0" borderId="54" xfId="0" applyFont="1" applyBorder="1">
      <alignment vertical="center"/>
    </xf>
    <xf numFmtId="208" fontId="79" fillId="39" borderId="0" xfId="52" applyNumberFormat="1" applyFont="1" applyFill="1" applyAlignment="1">
      <alignment horizontal="centerContinuous" vertical="top"/>
    </xf>
    <xf numFmtId="0" fontId="79" fillId="0" borderId="0" xfId="52" applyFont="1" applyAlignment="1">
      <alignment horizontal="centerContinuous" vertical="center"/>
    </xf>
    <xf numFmtId="209" fontId="79" fillId="0" borderId="0" xfId="52" applyNumberFormat="1" applyFont="1" applyAlignment="1">
      <alignment horizontal="centerContinuous" vertical="center"/>
    </xf>
    <xf numFmtId="0" fontId="69" fillId="0" borderId="0" xfId="52" applyAlignment="1">
      <alignment horizontal="centerContinuous" vertical="top"/>
    </xf>
    <xf numFmtId="0" fontId="69" fillId="0" borderId="0" xfId="52" applyAlignment="1">
      <alignment horizontal="centerContinuous" vertical="center"/>
    </xf>
    <xf numFmtId="0" fontId="69" fillId="0" borderId="0" xfId="52">
      <alignment vertical="center"/>
    </xf>
    <xf numFmtId="0" fontId="69" fillId="0" borderId="15" xfId="52" applyBorder="1" applyAlignment="1">
      <alignment horizontal="center" vertical="top"/>
    </xf>
    <xf numFmtId="0" fontId="69" fillId="0" borderId="15" xfId="52" applyBorder="1" applyAlignment="1">
      <alignment horizontal="center" vertical="top" wrapText="1"/>
    </xf>
    <xf numFmtId="0" fontId="69" fillId="0" borderId="15" xfId="52" applyFill="1" applyBorder="1" applyAlignment="1">
      <alignment horizontal="center" vertical="top"/>
    </xf>
    <xf numFmtId="0" fontId="69" fillId="0" borderId="15" xfId="52" applyBorder="1">
      <alignment vertical="center"/>
    </xf>
    <xf numFmtId="0" fontId="69" fillId="0" borderId="15" xfId="52" applyBorder="1" applyAlignment="1">
      <alignment vertical="center" shrinkToFit="1"/>
    </xf>
    <xf numFmtId="210" fontId="69" fillId="0" borderId="15" xfId="52" applyNumberFormat="1" applyBorder="1" applyAlignment="1">
      <alignment horizontal="center" vertical="center"/>
    </xf>
    <xf numFmtId="0" fontId="69" fillId="0" borderId="15" xfId="52" applyBorder="1" applyAlignment="1">
      <alignment horizontal="distributed" vertical="center" indent="1"/>
    </xf>
    <xf numFmtId="40" fontId="74" fillId="0" borderId="15" xfId="49" applyNumberFormat="1" applyFont="1" applyFill="1" applyBorder="1" applyAlignment="1">
      <alignment vertical="center"/>
    </xf>
    <xf numFmtId="177" fontId="69" fillId="0" borderId="15" xfId="52" applyNumberFormat="1" applyBorder="1" applyAlignment="1">
      <alignment horizontal="distributed" vertical="center" indent="1"/>
    </xf>
    <xf numFmtId="177" fontId="69" fillId="0" borderId="15" xfId="52" applyNumberFormat="1" applyBorder="1" applyAlignment="1">
      <alignment vertical="center" shrinkToFit="1"/>
    </xf>
    <xf numFmtId="0" fontId="69" fillId="0" borderId="0" xfId="52" applyAlignment="1">
      <alignment horizontal="center" vertical="center"/>
    </xf>
    <xf numFmtId="0" fontId="69" fillId="0" borderId="15" xfId="52" applyBorder="1" applyAlignment="1">
      <alignment horizontal="centerContinuous" vertical="center"/>
    </xf>
    <xf numFmtId="210" fontId="69" fillId="0" borderId="15" xfId="52" applyNumberFormat="1" applyBorder="1" applyAlignment="1">
      <alignment horizontal="centerContinuous" vertical="center"/>
    </xf>
    <xf numFmtId="0" fontId="69" fillId="0" borderId="4" xfId="52" applyBorder="1" applyAlignment="1">
      <alignment horizontal="centerContinuous" vertical="center"/>
    </xf>
    <xf numFmtId="0" fontId="69" fillId="0" borderId="0" xfId="52" applyAlignment="1">
      <alignment vertical="center"/>
    </xf>
    <xf numFmtId="0" fontId="74" fillId="0" borderId="0" xfId="54" applyFont="1" applyAlignment="1">
      <alignment horizontal="centerContinuous" vertical="center"/>
    </xf>
    <xf numFmtId="0" fontId="8" fillId="0" borderId="0" xfId="54">
      <alignment vertical="center"/>
    </xf>
    <xf numFmtId="0" fontId="8" fillId="0" borderId="0" xfId="54" applyAlignment="1">
      <alignment horizontal="center" vertical="center"/>
    </xf>
    <xf numFmtId="0" fontId="74" fillId="0" borderId="36" xfId="54" applyFont="1" applyBorder="1" applyAlignment="1">
      <alignment horizontal="center" vertical="center"/>
    </xf>
    <xf numFmtId="0" fontId="74" fillId="0" borderId="36" xfId="53" applyFont="1" applyFill="1" applyBorder="1">
      <alignment vertical="center"/>
    </xf>
    <xf numFmtId="40" fontId="74" fillId="0" borderId="36" xfId="49" applyNumberFormat="1" applyFont="1" applyFill="1" applyBorder="1" applyAlignment="1">
      <alignment horizontal="right" vertical="center"/>
    </xf>
    <xf numFmtId="0" fontId="74" fillId="0" borderId="15" xfId="53" applyFont="1" applyFill="1" applyBorder="1">
      <alignment vertical="center"/>
    </xf>
    <xf numFmtId="0" fontId="74" fillId="0" borderId="15" xfId="53" applyFont="1" applyFill="1" applyBorder="1" applyAlignment="1">
      <alignment horizontal="centerContinuous" vertical="center"/>
    </xf>
    <xf numFmtId="0" fontId="74" fillId="0" borderId="4" xfId="53" applyFont="1" applyFill="1" applyBorder="1" applyAlignment="1">
      <alignment horizontal="centerContinuous" vertical="center"/>
    </xf>
    <xf numFmtId="0" fontId="74" fillId="0" borderId="4" xfId="53" applyFont="1" applyFill="1" applyBorder="1" applyAlignment="1">
      <alignment horizontal="left" vertical="center" wrapText="1"/>
    </xf>
    <xf numFmtId="0" fontId="74" fillId="0" borderId="9" xfId="53" applyFont="1" applyFill="1" applyBorder="1" applyAlignment="1">
      <alignment horizontal="left" vertical="center" wrapText="1"/>
    </xf>
    <xf numFmtId="40" fontId="74" fillId="0" borderId="15" xfId="49" applyNumberFormat="1" applyFont="1" applyFill="1" applyBorder="1" applyAlignment="1">
      <alignment horizontal="right" vertical="center"/>
    </xf>
    <xf numFmtId="0" fontId="81" fillId="0" borderId="0" xfId="54" applyFont="1">
      <alignment vertical="center"/>
    </xf>
    <xf numFmtId="0" fontId="50" fillId="0" borderId="0" xfId="54" applyFont="1">
      <alignment vertical="center"/>
    </xf>
    <xf numFmtId="0" fontId="81" fillId="0" borderId="0" xfId="54" applyFont="1" applyAlignment="1">
      <alignment horizontal="left" vertical="center"/>
    </xf>
    <xf numFmtId="0" fontId="81" fillId="0" borderId="0" xfId="54" applyFont="1" applyAlignment="1">
      <alignment horizontal="right" vertical="center"/>
    </xf>
    <xf numFmtId="0" fontId="83" fillId="0" borderId="0" xfId="54" applyFont="1" applyAlignment="1">
      <alignment horizontal="left" vertical="center"/>
    </xf>
    <xf numFmtId="0" fontId="83" fillId="0" borderId="0" xfId="54" applyFont="1">
      <alignment vertical="center"/>
    </xf>
    <xf numFmtId="0" fontId="83" fillId="0" borderId="0" xfId="54" applyFont="1" applyAlignment="1">
      <alignment horizontal="right" vertical="center"/>
    </xf>
    <xf numFmtId="0" fontId="1" fillId="0" borderId="0" xfId="55" applyFont="1" applyAlignment="1">
      <alignment horizontal="center" vertical="center"/>
    </xf>
    <xf numFmtId="0" fontId="2" fillId="0" borderId="0" xfId="55">
      <alignment vertical="center"/>
    </xf>
    <xf numFmtId="0" fontId="85" fillId="0" borderId="100" xfId="56" applyFont="1" applyFill="1" applyBorder="1" applyAlignment="1">
      <alignment vertical="center"/>
    </xf>
    <xf numFmtId="0" fontId="85" fillId="0" borderId="100" xfId="56" applyFont="1" applyFill="1" applyBorder="1" applyAlignment="1">
      <alignment horizontal="center" vertical="center"/>
    </xf>
    <xf numFmtId="0" fontId="85" fillId="0" borderId="0" xfId="56" applyFont="1" applyFill="1" applyBorder="1" applyAlignment="1">
      <alignment horizontal="center" vertical="center"/>
    </xf>
    <xf numFmtId="0" fontId="85" fillId="0" borderId="197" xfId="56" applyFont="1" applyFill="1" applyBorder="1" applyAlignment="1">
      <alignment horizontal="center" vertical="center"/>
    </xf>
    <xf numFmtId="0" fontId="85" fillId="0" borderId="198" xfId="56" applyFont="1" applyFill="1" applyBorder="1" applyAlignment="1">
      <alignment horizontal="center" vertical="center" shrinkToFit="1"/>
    </xf>
    <xf numFmtId="0" fontId="85" fillId="0" borderId="199" xfId="56" applyFont="1" applyFill="1" applyBorder="1" applyAlignment="1">
      <alignment horizontal="center" vertical="center" wrapText="1"/>
    </xf>
    <xf numFmtId="211" fontId="85" fillId="0" borderId="204" xfId="56" applyNumberFormat="1" applyFont="1" applyFill="1" applyBorder="1" applyAlignment="1">
      <alignment vertical="center"/>
    </xf>
    <xf numFmtId="212" fontId="85" fillId="0" borderId="2" xfId="56" applyNumberFormat="1" applyFont="1" applyFill="1" applyBorder="1" applyAlignment="1">
      <alignment vertical="center"/>
    </xf>
    <xf numFmtId="213" fontId="85" fillId="0" borderId="205" xfId="57" applyNumberFormat="1" applyFont="1" applyFill="1" applyBorder="1" applyAlignment="1">
      <alignment vertical="center"/>
    </xf>
    <xf numFmtId="211" fontId="85" fillId="0" borderId="208" xfId="56" applyNumberFormat="1" applyFont="1" applyFill="1" applyBorder="1" applyAlignment="1">
      <alignment vertical="center"/>
    </xf>
    <xf numFmtId="212" fontId="85" fillId="0" borderId="131" xfId="56" applyNumberFormat="1" applyFont="1" applyFill="1" applyBorder="1" applyAlignment="1">
      <alignment vertical="center"/>
    </xf>
    <xf numFmtId="213" fontId="85" fillId="0" borderId="209" xfId="57" applyNumberFormat="1" applyFont="1" applyFill="1" applyBorder="1" applyAlignment="1">
      <alignment vertical="center"/>
    </xf>
    <xf numFmtId="0" fontId="85" fillId="0" borderId="209" xfId="55" applyFont="1" applyFill="1" applyBorder="1" applyAlignment="1">
      <alignment horizontal="left" vertical="center"/>
    </xf>
    <xf numFmtId="211" fontId="85" fillId="0" borderId="210" xfId="56" applyNumberFormat="1" applyFont="1" applyFill="1" applyBorder="1" applyAlignment="1">
      <alignment vertical="center"/>
    </xf>
    <xf numFmtId="212" fontId="85" fillId="0" borderId="144" xfId="56" applyNumberFormat="1" applyFont="1" applyFill="1" applyBorder="1" applyAlignment="1">
      <alignment horizontal="center" vertical="center"/>
    </xf>
    <xf numFmtId="213" fontId="85" fillId="0" borderId="211" xfId="57" applyNumberFormat="1" applyFont="1" applyFill="1" applyBorder="1" applyAlignment="1">
      <alignment horizontal="center" vertical="center"/>
    </xf>
    <xf numFmtId="0" fontId="86" fillId="0" borderId="209" xfId="55" applyFont="1" applyFill="1" applyBorder="1" applyAlignment="1">
      <alignment horizontal="left" vertical="center"/>
    </xf>
    <xf numFmtId="212" fontId="85" fillId="0" borderId="131" xfId="56" applyNumberFormat="1" applyFont="1" applyFill="1" applyBorder="1" applyAlignment="1">
      <alignment horizontal="center" vertical="center"/>
    </xf>
    <xf numFmtId="213" fontId="85" fillId="0" borderId="209" xfId="57" applyNumberFormat="1" applyFont="1" applyFill="1" applyBorder="1" applyAlignment="1">
      <alignment horizontal="center" vertical="center"/>
    </xf>
    <xf numFmtId="211" fontId="85" fillId="0" borderId="212" xfId="56" applyNumberFormat="1" applyFont="1" applyFill="1" applyBorder="1" applyAlignment="1">
      <alignment vertical="center"/>
    </xf>
    <xf numFmtId="212" fontId="85" fillId="0" borderId="141" xfId="56" applyNumberFormat="1" applyFont="1" applyFill="1" applyBorder="1" applyAlignment="1">
      <alignment horizontal="center" vertical="center"/>
    </xf>
    <xf numFmtId="213" fontId="85" fillId="0" borderId="213" xfId="57" applyNumberFormat="1" applyFont="1" applyFill="1" applyBorder="1" applyAlignment="1">
      <alignment horizontal="center" vertical="center"/>
    </xf>
    <xf numFmtId="0" fontId="85" fillId="0" borderId="214" xfId="55" applyFont="1" applyFill="1" applyBorder="1" applyAlignment="1">
      <alignment horizontal="left" vertical="center"/>
    </xf>
    <xf numFmtId="211" fontId="85" fillId="0" borderId="215" xfId="56" applyNumberFormat="1" applyFont="1" applyFill="1" applyBorder="1" applyAlignment="1">
      <alignment vertical="center"/>
    </xf>
    <xf numFmtId="212" fontId="85" fillId="0" borderId="137" xfId="56" applyNumberFormat="1" applyFont="1" applyFill="1" applyBorder="1" applyAlignment="1">
      <alignment horizontal="center" vertical="center"/>
    </xf>
    <xf numFmtId="213" fontId="85" fillId="0" borderId="216" xfId="57" applyNumberFormat="1" applyFont="1" applyFill="1" applyBorder="1" applyAlignment="1">
      <alignment horizontal="center" vertical="center"/>
    </xf>
    <xf numFmtId="211" fontId="85" fillId="0" borderId="217" xfId="56" applyNumberFormat="1" applyFont="1" applyFill="1" applyBorder="1" applyAlignment="1">
      <alignment vertical="center"/>
    </xf>
    <xf numFmtId="212" fontId="85" fillId="0" borderId="178" xfId="56" quotePrefix="1" applyNumberFormat="1" applyFont="1" applyFill="1" applyBorder="1" applyAlignment="1">
      <alignment horizontal="center" vertical="center"/>
    </xf>
    <xf numFmtId="213" fontId="85" fillId="0" borderId="218" xfId="57" applyNumberFormat="1" applyFont="1" applyFill="1" applyBorder="1" applyAlignment="1">
      <alignment vertical="center"/>
    </xf>
    <xf numFmtId="212" fontId="85" fillId="0" borderId="131" xfId="56" quotePrefix="1" applyNumberFormat="1" applyFont="1" applyFill="1" applyBorder="1" applyAlignment="1">
      <alignment horizontal="center" vertical="center"/>
    </xf>
    <xf numFmtId="211" fontId="87" fillId="0" borderId="219" xfId="55" applyNumberFormat="1" applyFont="1" applyFill="1" applyBorder="1" applyAlignment="1">
      <alignment vertical="center"/>
    </xf>
    <xf numFmtId="0" fontId="85" fillId="0" borderId="134" xfId="55" quotePrefix="1" applyFont="1" applyFill="1" applyBorder="1" applyAlignment="1">
      <alignment horizontal="center" vertical="center"/>
    </xf>
    <xf numFmtId="213" fontId="85" fillId="0" borderId="214" xfId="55" applyNumberFormat="1" applyFont="1" applyFill="1" applyBorder="1" applyAlignment="1">
      <alignment vertical="center"/>
    </xf>
    <xf numFmtId="212" fontId="85" fillId="0" borderId="10" xfId="56" applyNumberFormat="1" applyFont="1" applyFill="1" applyBorder="1" applyAlignment="1">
      <alignment vertical="center"/>
    </xf>
    <xf numFmtId="213" fontId="85" fillId="0" borderId="216" xfId="57" applyNumberFormat="1" applyFont="1" applyFill="1" applyBorder="1" applyAlignment="1">
      <alignment vertical="center"/>
    </xf>
    <xf numFmtId="211" fontId="85" fillId="0" borderId="220" xfId="56" applyNumberFormat="1" applyFont="1" applyFill="1" applyBorder="1" applyAlignment="1">
      <alignment vertical="center"/>
    </xf>
    <xf numFmtId="213" fontId="85" fillId="0" borderId="5" xfId="57" quotePrefix="1" applyNumberFormat="1" applyFont="1" applyFill="1" applyBorder="1" applyAlignment="1">
      <alignment horizontal="center" vertical="center"/>
    </xf>
    <xf numFmtId="213" fontId="85" fillId="0" borderId="221" xfId="57" quotePrefix="1" applyNumberFormat="1" applyFont="1" applyFill="1" applyBorder="1" applyAlignment="1">
      <alignment horizontal="center" vertical="center"/>
    </xf>
    <xf numFmtId="211" fontId="85" fillId="0" borderId="223" xfId="58" applyNumberFormat="1" applyFont="1" applyFill="1" applyBorder="1"/>
    <xf numFmtId="212" fontId="85" fillId="0" borderId="100" xfId="56" applyNumberFormat="1" applyFont="1" applyFill="1" applyBorder="1" applyAlignment="1">
      <alignment vertical="center"/>
    </xf>
    <xf numFmtId="213" fontId="85" fillId="0" borderId="224" xfId="57" applyNumberFormat="1" applyFont="1" applyFill="1" applyBorder="1" applyAlignment="1">
      <alignment horizontal="center" vertical="center"/>
    </xf>
    <xf numFmtId="212" fontId="85" fillId="0" borderId="228" xfId="56" applyNumberFormat="1" applyFont="1" applyFill="1" applyBorder="1" applyAlignment="1">
      <alignment vertical="center"/>
    </xf>
    <xf numFmtId="213" fontId="85" fillId="0" borderId="213" xfId="57" applyNumberFormat="1" applyFont="1" applyFill="1" applyBorder="1" applyAlignment="1">
      <alignment vertical="center"/>
    </xf>
    <xf numFmtId="213" fontId="85" fillId="0" borderId="229" xfId="57" applyNumberFormat="1" applyFont="1" applyFill="1" applyBorder="1" applyAlignment="1">
      <alignment horizontal="center" vertical="center"/>
    </xf>
    <xf numFmtId="211" fontId="85" fillId="0" borderId="219" xfId="56" applyNumberFormat="1" applyFont="1" applyFill="1" applyBorder="1" applyAlignment="1">
      <alignment vertical="center"/>
    </xf>
    <xf numFmtId="213" fontId="85" fillId="0" borderId="214" xfId="57" applyNumberFormat="1" applyFont="1" applyFill="1" applyBorder="1" applyAlignment="1">
      <alignment vertical="center"/>
    </xf>
    <xf numFmtId="213" fontId="85" fillId="0" borderId="10" xfId="57" quotePrefix="1" applyNumberFormat="1" applyFont="1" applyFill="1" applyBorder="1" applyAlignment="1">
      <alignment horizontal="center" vertical="center"/>
    </xf>
    <xf numFmtId="211" fontId="85" fillId="0" borderId="231" xfId="56" applyNumberFormat="1" applyFont="1" applyFill="1" applyBorder="1" applyAlignment="1">
      <alignment vertical="center"/>
    </xf>
    <xf numFmtId="213" fontId="85" fillId="0" borderId="224" xfId="57" quotePrefix="1" applyNumberFormat="1" applyFont="1" applyFill="1" applyBorder="1" applyAlignment="1">
      <alignment horizontal="center" vertical="center"/>
    </xf>
    <xf numFmtId="212" fontId="85" fillId="0" borderId="42" xfId="56" applyNumberFormat="1" applyFont="1" applyFill="1" applyBorder="1" applyAlignment="1">
      <alignment vertical="center"/>
    </xf>
    <xf numFmtId="211" fontId="85" fillId="0" borderId="233" xfId="56" applyNumberFormat="1" applyFont="1" applyFill="1" applyBorder="1" applyAlignment="1">
      <alignment vertical="center"/>
    </xf>
    <xf numFmtId="212" fontId="85" fillId="0" borderId="5" xfId="56" applyNumberFormat="1" applyFont="1" applyFill="1" applyBorder="1" applyAlignment="1">
      <alignment vertical="center"/>
    </xf>
    <xf numFmtId="213" fontId="85" fillId="0" borderId="188" xfId="57" applyNumberFormat="1" applyFont="1" applyFill="1" applyBorder="1" applyAlignment="1">
      <alignment vertical="center"/>
    </xf>
    <xf numFmtId="213" fontId="85" fillId="0" borderId="234" xfId="56" quotePrefix="1" applyNumberFormat="1" applyFont="1" applyFill="1" applyBorder="1" applyAlignment="1">
      <alignment horizontal="center" vertical="center"/>
    </xf>
    <xf numFmtId="0" fontId="87" fillId="0" borderId="99" xfId="55" applyFont="1" applyFill="1" applyBorder="1" applyAlignment="1">
      <alignment horizontal="center" vertical="center" textRotation="255"/>
    </xf>
    <xf numFmtId="211" fontId="85" fillId="0" borderId="210" xfId="56" applyNumberFormat="1" applyFont="1" applyFill="1" applyBorder="1" applyAlignment="1" applyProtection="1">
      <alignment vertical="center"/>
      <protection locked="0"/>
    </xf>
    <xf numFmtId="212" fontId="85" fillId="0" borderId="168" xfId="56" quotePrefix="1" applyNumberFormat="1" applyFont="1" applyFill="1" applyBorder="1" applyAlignment="1">
      <alignment horizontal="center" vertical="center"/>
    </xf>
    <xf numFmtId="213" fontId="85" fillId="0" borderId="211" xfId="56" quotePrefix="1" applyNumberFormat="1" applyFont="1" applyFill="1" applyBorder="1" applyAlignment="1">
      <alignment horizontal="center" vertical="center"/>
    </xf>
    <xf numFmtId="211" fontId="85" fillId="0" borderId="235" xfId="56" applyNumberFormat="1" applyFont="1" applyFill="1" applyBorder="1" applyAlignment="1">
      <alignment vertical="center"/>
    </xf>
    <xf numFmtId="212" fontId="85" fillId="0" borderId="190" xfId="56" applyNumberFormat="1" applyFont="1" applyFill="1" applyBorder="1" applyAlignment="1">
      <alignment vertical="center"/>
    </xf>
    <xf numFmtId="213" fontId="85" fillId="0" borderId="236" xfId="56" quotePrefix="1" applyNumberFormat="1" applyFont="1" applyFill="1" applyBorder="1" applyAlignment="1">
      <alignment horizontal="center" vertical="center"/>
    </xf>
    <xf numFmtId="0" fontId="2" fillId="0" borderId="0" xfId="55" applyBorder="1">
      <alignment vertical="center"/>
    </xf>
    <xf numFmtId="0" fontId="85" fillId="0" borderId="190" xfId="56" applyFont="1" applyFill="1" applyBorder="1" applyAlignment="1">
      <alignment horizontal="center" vertical="center" textRotation="255"/>
    </xf>
    <xf numFmtId="0" fontId="85" fillId="0" borderId="190" xfId="56" applyFont="1" applyFill="1" applyBorder="1" applyAlignment="1">
      <alignment horizontal="left" vertical="center" indent="2"/>
    </xf>
    <xf numFmtId="0" fontId="85" fillId="0" borderId="190" xfId="56" applyFont="1" applyFill="1" applyBorder="1" applyAlignment="1">
      <alignment vertical="center"/>
    </xf>
    <xf numFmtId="0" fontId="85" fillId="0" borderId="189" xfId="56" applyFont="1" applyFill="1" applyBorder="1" applyAlignment="1">
      <alignment horizontal="center" vertical="center" textRotation="255"/>
    </xf>
    <xf numFmtId="0" fontId="85" fillId="0" borderId="93" xfId="56" applyFont="1" applyFill="1" applyBorder="1" applyAlignment="1">
      <alignment horizontal="center" vertical="center" textRotation="255"/>
    </xf>
    <xf numFmtId="0" fontId="85" fillId="0" borderId="0" xfId="56" applyFont="1" applyFill="1" applyBorder="1" applyAlignment="1">
      <alignment vertical="center"/>
    </xf>
    <xf numFmtId="0" fontId="85" fillId="0" borderId="237" xfId="56" applyFont="1" applyFill="1" applyBorder="1" applyAlignment="1">
      <alignment horizontal="center" vertical="center"/>
    </xf>
    <xf numFmtId="0" fontId="85" fillId="0" borderId="97" xfId="56" applyFont="1" applyFill="1" applyBorder="1" applyAlignment="1">
      <alignment horizontal="center" vertical="center" shrinkToFit="1"/>
    </xf>
    <xf numFmtId="0" fontId="85" fillId="0" borderId="239" xfId="56" applyFont="1" applyFill="1" applyBorder="1" applyAlignment="1">
      <alignment horizontal="center" vertical="center" wrapText="1"/>
    </xf>
    <xf numFmtId="212" fontId="85" fillId="0" borderId="240" xfId="56" applyNumberFormat="1" applyFont="1" applyFill="1" applyBorder="1" applyAlignment="1">
      <alignment vertical="center"/>
    </xf>
    <xf numFmtId="212" fontId="85" fillId="0" borderId="241" xfId="55" applyNumberFormat="1" applyFont="1" applyFill="1" applyBorder="1">
      <alignment vertical="center"/>
    </xf>
    <xf numFmtId="213" fontId="85" fillId="0" borderId="242" xfId="56" applyNumberFormat="1" applyFont="1" applyFill="1" applyBorder="1" applyAlignment="1">
      <alignment horizontal="center" vertical="center"/>
    </xf>
    <xf numFmtId="212" fontId="85" fillId="0" borderId="243" xfId="56" applyNumberFormat="1" applyFont="1" applyFill="1" applyBorder="1" applyAlignment="1">
      <alignment vertical="center"/>
    </xf>
    <xf numFmtId="212" fontId="85" fillId="0" borderId="244" xfId="55" applyNumberFormat="1" applyFont="1" applyFill="1" applyBorder="1">
      <alignment vertical="center"/>
    </xf>
    <xf numFmtId="213" fontId="85" fillId="0" borderId="245" xfId="55" applyNumberFormat="1" applyFont="1" applyFill="1" applyBorder="1" applyAlignment="1">
      <alignment horizontal="center" vertical="center"/>
    </xf>
    <xf numFmtId="212" fontId="85" fillId="0" borderId="114" xfId="56" applyNumberFormat="1" applyFont="1" applyFill="1" applyBorder="1" applyAlignment="1">
      <alignment vertical="center"/>
    </xf>
    <xf numFmtId="212" fontId="85" fillId="0" borderId="246" xfId="55" applyNumberFormat="1" applyFont="1" applyFill="1" applyBorder="1">
      <alignment vertical="center"/>
    </xf>
    <xf numFmtId="213" fontId="85" fillId="0" borderId="247" xfId="55" applyNumberFormat="1" applyFont="1" applyFill="1" applyBorder="1" applyAlignment="1">
      <alignment horizontal="center" vertical="center"/>
    </xf>
    <xf numFmtId="0" fontId="85" fillId="0" borderId="4" xfId="55" applyFont="1" applyFill="1" applyBorder="1" applyAlignment="1">
      <alignment horizontal="left" vertical="center" indent="2"/>
    </xf>
    <xf numFmtId="212" fontId="85" fillId="0" borderId="115" xfId="56" applyNumberFormat="1" applyFont="1" applyFill="1" applyBorder="1" applyAlignment="1">
      <alignment vertical="center"/>
    </xf>
    <xf numFmtId="212" fontId="85" fillId="0" borderId="15" xfId="56" applyNumberFormat="1" applyFont="1" applyFill="1" applyBorder="1" applyAlignment="1">
      <alignment horizontal="center" vertical="center"/>
    </xf>
    <xf numFmtId="213" fontId="85" fillId="0" borderId="111" xfId="55" applyNumberFormat="1" applyFont="1" applyFill="1" applyBorder="1" applyAlignment="1">
      <alignment horizontal="center" vertical="center"/>
    </xf>
    <xf numFmtId="212" fontId="85" fillId="0" borderId="250" xfId="56" applyNumberFormat="1" applyFont="1" applyFill="1" applyBorder="1" applyAlignment="1">
      <alignment vertical="center"/>
    </xf>
    <xf numFmtId="212" fontId="85" fillId="0" borderId="251" xfId="56" applyNumberFormat="1" applyFont="1" applyFill="1" applyBorder="1" applyAlignment="1">
      <alignment horizontal="center" vertical="center"/>
    </xf>
    <xf numFmtId="213" fontId="85" fillId="0" borderId="120" xfId="55" applyNumberFormat="1" applyFont="1" applyFill="1" applyBorder="1" applyAlignment="1">
      <alignment horizontal="center" vertical="center"/>
    </xf>
    <xf numFmtId="212" fontId="85" fillId="0" borderId="229" xfId="55" applyNumberFormat="1" applyFont="1" applyFill="1" applyBorder="1" applyAlignment="1">
      <alignment horizontal="center" vertical="center"/>
    </xf>
    <xf numFmtId="0" fontId="89" fillId="0" borderId="0" xfId="55" applyFont="1" applyAlignment="1">
      <alignment horizontal="left" vertical="center"/>
    </xf>
    <xf numFmtId="0" fontId="2" fillId="0" borderId="0" xfId="55" applyFont="1" applyAlignment="1">
      <alignment horizontal="left" vertical="center"/>
    </xf>
    <xf numFmtId="213" fontId="85" fillId="0" borderId="211" xfId="57" applyNumberFormat="1" applyFont="1" applyFill="1" applyBorder="1" applyAlignment="1">
      <alignment vertical="center"/>
    </xf>
    <xf numFmtId="213" fontId="85" fillId="0" borderId="209" xfId="55" applyNumberFormat="1" applyFont="1" applyFill="1" applyBorder="1" applyAlignment="1">
      <alignment vertical="center"/>
    </xf>
    <xf numFmtId="213" fontId="85" fillId="0" borderId="216" xfId="55" applyNumberFormat="1" applyFont="1" applyFill="1" applyBorder="1" applyAlignment="1">
      <alignment vertical="center"/>
    </xf>
    <xf numFmtId="213" fontId="85" fillId="0" borderId="252" xfId="57" applyNumberFormat="1" applyFont="1" applyFill="1" applyBorder="1" applyAlignment="1">
      <alignment vertical="center"/>
    </xf>
    <xf numFmtId="213" fontId="85" fillId="0" borderId="224" xfId="56" quotePrefix="1" applyNumberFormat="1" applyFont="1" applyFill="1" applyBorder="1" applyAlignment="1">
      <alignment horizontal="center" vertical="center"/>
    </xf>
    <xf numFmtId="0" fontId="85" fillId="0" borderId="191" xfId="56" applyFont="1" applyFill="1" applyBorder="1" applyAlignment="1">
      <alignment vertical="center"/>
    </xf>
    <xf numFmtId="215" fontId="85" fillId="0" borderId="229" xfId="55" applyNumberFormat="1" applyFont="1" applyFill="1" applyBorder="1" applyAlignment="1">
      <alignment horizontal="center" vertical="center"/>
    </xf>
    <xf numFmtId="0" fontId="91" fillId="0" borderId="0" xfId="52" applyFont="1">
      <alignment vertical="center"/>
    </xf>
    <xf numFmtId="0" fontId="91" fillId="0" borderId="0" xfId="52" applyFont="1" applyAlignment="1">
      <alignment vertical="center"/>
    </xf>
    <xf numFmtId="0" fontId="8" fillId="0" borderId="0" xfId="54" applyFont="1" applyAlignment="1">
      <alignment horizontal="centerContinuous" vertical="center"/>
    </xf>
    <xf numFmtId="0" fontId="8" fillId="0" borderId="0" xfId="54" applyFont="1">
      <alignment vertical="center"/>
    </xf>
    <xf numFmtId="0" fontId="50" fillId="0" borderId="0" xfId="54" applyFont="1" applyAlignment="1">
      <alignment horizontal="left" vertical="center"/>
    </xf>
    <xf numFmtId="0" fontId="50" fillId="0" borderId="0" xfId="54" applyFont="1" applyAlignment="1">
      <alignment horizontal="right" vertical="center"/>
    </xf>
    <xf numFmtId="0" fontId="94" fillId="0" borderId="0" xfId="54" applyFont="1" applyAlignment="1">
      <alignment horizontal="left" vertical="center"/>
    </xf>
    <xf numFmtId="0" fontId="94" fillId="0" borderId="0" xfId="54" applyFont="1">
      <alignment vertical="center"/>
    </xf>
    <xf numFmtId="0" fontId="94" fillId="0" borderId="0" xfId="54" applyFont="1" applyAlignment="1">
      <alignment horizontal="right" vertical="center"/>
    </xf>
    <xf numFmtId="0" fontId="8" fillId="0" borderId="89" xfId="54" applyFont="1" applyBorder="1" applyAlignment="1">
      <alignment horizontal="center" vertical="center"/>
    </xf>
    <xf numFmtId="0" fontId="8" fillId="0" borderId="89" xfId="53" applyFont="1" applyFill="1" applyBorder="1">
      <alignment vertical="center"/>
    </xf>
    <xf numFmtId="40" fontId="8" fillId="0" borderId="89" xfId="49" applyNumberFormat="1" applyFont="1" applyFill="1" applyBorder="1" applyAlignment="1">
      <alignment horizontal="right" vertical="center"/>
    </xf>
    <xf numFmtId="0" fontId="8" fillId="0" borderId="89" xfId="53" applyFont="1" applyFill="1" applyBorder="1" applyAlignment="1">
      <alignment vertical="center" wrapText="1"/>
    </xf>
    <xf numFmtId="0" fontId="8" fillId="0" borderId="89" xfId="53" applyFont="1" applyFill="1" applyBorder="1" applyAlignment="1">
      <alignment horizontal="left" vertical="center" wrapText="1"/>
    </xf>
    <xf numFmtId="209" fontId="91" fillId="0" borderId="0" xfId="52" applyNumberFormat="1" applyFont="1" applyAlignment="1">
      <alignment horizontal="centerContinuous" vertical="center"/>
    </xf>
    <xf numFmtId="0" fontId="91" fillId="0" borderId="0" xfId="52" applyFont="1" applyAlignment="1">
      <alignment horizontal="centerContinuous" vertical="center"/>
    </xf>
    <xf numFmtId="0" fontId="91" fillId="0" borderId="89" xfId="52" applyFont="1" applyBorder="1" applyAlignment="1">
      <alignment horizontal="center" vertical="top"/>
    </xf>
    <xf numFmtId="0" fontId="91" fillId="0" borderId="89" xfId="52" applyFont="1" applyBorder="1" applyAlignment="1">
      <alignment horizontal="center" vertical="top" wrapText="1"/>
    </xf>
    <xf numFmtId="0" fontId="91" fillId="0" borderId="89" xfId="52" applyFont="1" applyBorder="1" applyAlignment="1">
      <alignment horizontal="center" vertical="center" wrapText="1"/>
    </xf>
    <xf numFmtId="0" fontId="91" fillId="0" borderId="89" xfId="52" applyFont="1" applyBorder="1" applyAlignment="1">
      <alignment horizontal="center" vertical="center"/>
    </xf>
    <xf numFmtId="0" fontId="91" fillId="0" borderId="89" xfId="52" applyFont="1" applyBorder="1">
      <alignment vertical="center"/>
    </xf>
    <xf numFmtId="210" fontId="91" fillId="0" borderId="89" xfId="52" applyNumberFormat="1" applyFont="1" applyBorder="1" applyAlignment="1">
      <alignment horizontal="center" vertical="center"/>
    </xf>
    <xf numFmtId="0" fontId="91" fillId="0" borderId="89" xfId="52" applyFont="1" applyBorder="1" applyAlignment="1">
      <alignment horizontal="distributed" vertical="center" indent="1"/>
    </xf>
    <xf numFmtId="0" fontId="91" fillId="0" borderId="89" xfId="52" applyFont="1" applyBorder="1" applyAlignment="1">
      <alignment vertical="center" shrinkToFit="1"/>
    </xf>
    <xf numFmtId="40" fontId="91" fillId="0" borderId="89" xfId="49" applyNumberFormat="1" applyFont="1" applyFill="1" applyBorder="1" applyAlignment="1">
      <alignment vertical="center"/>
    </xf>
    <xf numFmtId="0" fontId="91" fillId="0" borderId="89" xfId="52" applyFont="1" applyBorder="1" applyAlignment="1">
      <alignment vertical="center"/>
    </xf>
    <xf numFmtId="0" fontId="8" fillId="0" borderId="0" xfId="42" applyFont="1" applyBorder="1" applyAlignment="1">
      <alignment horizontal="left" vertical="center"/>
    </xf>
    <xf numFmtId="0" fontId="96" fillId="0" borderId="0" xfId="42" applyFont="1" applyBorder="1" applyAlignment="1">
      <alignment horizontal="center" vertical="center"/>
    </xf>
    <xf numFmtId="0" fontId="96" fillId="0" borderId="0" xfId="42" applyFont="1" applyBorder="1" applyAlignment="1">
      <alignment vertical="center" wrapText="1"/>
    </xf>
    <xf numFmtId="0" fontId="96" fillId="0" borderId="0" xfId="42" applyFont="1" applyBorder="1">
      <alignment vertical="center"/>
    </xf>
    <xf numFmtId="0" fontId="8" fillId="0" borderId="10" xfId="42" applyFont="1" applyBorder="1" applyAlignment="1">
      <alignment horizontal="left" vertical="center"/>
    </xf>
    <xf numFmtId="0" fontId="96" fillId="0" borderId="10" xfId="42" applyFont="1" applyBorder="1" applyAlignment="1">
      <alignment horizontal="center" vertical="center"/>
    </xf>
    <xf numFmtId="0" fontId="96" fillId="0" borderId="2" xfId="42" applyFont="1" applyBorder="1" applyAlignment="1">
      <alignment horizontal="center" vertical="center"/>
    </xf>
    <xf numFmtId="0" fontId="96" fillId="0" borderId="2" xfId="42" applyFont="1" applyBorder="1" applyAlignment="1">
      <alignment horizontal="justify" vertical="center" wrapText="1"/>
    </xf>
    <xf numFmtId="0" fontId="96" fillId="0" borderId="2" xfId="42" applyFont="1" applyBorder="1">
      <alignment vertical="center"/>
    </xf>
    <xf numFmtId="0" fontId="96" fillId="0" borderId="15" xfId="42" applyFont="1" applyBorder="1" applyAlignment="1">
      <alignment horizontal="center" vertical="center"/>
    </xf>
    <xf numFmtId="0" fontId="96" fillId="0" borderId="15" xfId="42" applyFont="1" applyBorder="1" applyAlignment="1">
      <alignment horizontal="center" vertical="center" wrapText="1"/>
    </xf>
    <xf numFmtId="0" fontId="96" fillId="0" borderId="15" xfId="42" applyFont="1" applyBorder="1" applyAlignment="1">
      <alignment horizontal="justify" vertical="center" wrapText="1"/>
    </xf>
    <xf numFmtId="0" fontId="50" fillId="0" borderId="0" xfId="0" applyFont="1" applyBorder="1" applyAlignment="1">
      <alignment horizontal="left" vertical="top"/>
    </xf>
    <xf numFmtId="0" fontId="92" fillId="0" borderId="0" xfId="0" applyFont="1" applyBorder="1" applyAlignment="1">
      <alignment horizontal="center" vertical="top"/>
    </xf>
    <xf numFmtId="0" fontId="0" fillId="0" borderId="0" xfId="0" applyFont="1" applyAlignment="1">
      <alignment horizontal="center" vertical="center"/>
    </xf>
    <xf numFmtId="0" fontId="0" fillId="0" borderId="89" xfId="0" applyFont="1" applyBorder="1" applyAlignment="1">
      <alignment horizontal="center" vertical="center"/>
    </xf>
    <xf numFmtId="0" fontId="0" fillId="0" borderId="89" xfId="0" applyFont="1" applyBorder="1" applyAlignment="1">
      <alignment vertical="center" wrapText="1"/>
    </xf>
    <xf numFmtId="0" fontId="0" fillId="0" borderId="89" xfId="0" applyFont="1" applyBorder="1" applyAlignment="1">
      <alignment horizontal="center" vertical="center" wrapText="1"/>
    </xf>
    <xf numFmtId="0" fontId="0" fillId="0" borderId="255" xfId="0" applyFont="1" applyBorder="1" applyAlignment="1">
      <alignment horizontal="center" vertical="center" wrapText="1"/>
    </xf>
    <xf numFmtId="0" fontId="0" fillId="0" borderId="255" xfId="0" applyFont="1" applyBorder="1" applyAlignment="1">
      <alignment horizontal="center" vertical="center"/>
    </xf>
    <xf numFmtId="0" fontId="0" fillId="0" borderId="255" xfId="0" applyFont="1" applyBorder="1">
      <alignment vertical="center"/>
    </xf>
    <xf numFmtId="0" fontId="0" fillId="0" borderId="255" xfId="0" applyFont="1" applyBorder="1" applyAlignment="1">
      <alignment vertical="center" wrapText="1"/>
    </xf>
    <xf numFmtId="0" fontId="8" fillId="0" borderId="89" xfId="53" applyFont="1" applyFill="1" applyBorder="1" applyAlignment="1">
      <alignment horizontal="centerContinuous" vertical="center"/>
    </xf>
    <xf numFmtId="0" fontId="69" fillId="0" borderId="0" xfId="52" applyFont="1" applyAlignment="1">
      <alignment horizontal="centerContinuous" vertical="top"/>
    </xf>
    <xf numFmtId="0" fontId="69" fillId="0" borderId="0" xfId="52" applyFont="1" applyAlignment="1">
      <alignment horizontal="centerContinuous" vertical="center"/>
    </xf>
    <xf numFmtId="0" fontId="69" fillId="0" borderId="0" xfId="52" applyFont="1">
      <alignment vertical="center"/>
    </xf>
    <xf numFmtId="0" fontId="8" fillId="0" borderId="6" xfId="52" applyFont="1" applyFill="1" applyBorder="1" applyAlignment="1">
      <alignment horizontal="center" vertical="top"/>
    </xf>
    <xf numFmtId="0" fontId="8" fillId="0" borderId="0" xfId="52" applyFont="1" applyAlignment="1">
      <alignment horizontal="center" vertical="center"/>
    </xf>
    <xf numFmtId="0" fontId="69" fillId="0" borderId="15" xfId="52" applyFont="1" applyBorder="1" applyAlignment="1">
      <alignment horizontal="center" vertical="top"/>
    </xf>
    <xf numFmtId="0" fontId="8" fillId="0" borderId="15" xfId="52" applyFont="1" applyBorder="1" applyAlignment="1">
      <alignment horizontal="center" vertical="top" wrapText="1"/>
    </xf>
    <xf numFmtId="0" fontId="8" fillId="0" borderId="15" xfId="52" applyFont="1" applyBorder="1">
      <alignment vertical="center"/>
    </xf>
    <xf numFmtId="0" fontId="8" fillId="0" borderId="15" xfId="52" applyFont="1" applyBorder="1" applyAlignment="1">
      <alignment vertical="center" shrinkToFit="1"/>
    </xf>
    <xf numFmtId="210" fontId="8" fillId="0" borderId="15" xfId="52" applyNumberFormat="1" applyFont="1" applyBorder="1" applyAlignment="1">
      <alignment horizontal="center" vertical="center"/>
    </xf>
    <xf numFmtId="0" fontId="8" fillId="0" borderId="15" xfId="52" applyFont="1" applyBorder="1" applyAlignment="1">
      <alignment horizontal="distributed" vertical="center" indent="1"/>
    </xf>
    <xf numFmtId="40" fontId="8" fillId="0" borderId="15" xfId="49" applyNumberFormat="1" applyFont="1" applyFill="1" applyBorder="1" applyAlignment="1">
      <alignment vertical="center"/>
    </xf>
    <xf numFmtId="177" fontId="8" fillId="0" borderId="15" xfId="52" applyNumberFormat="1" applyFont="1" applyBorder="1" applyAlignment="1">
      <alignment horizontal="distributed" vertical="center" indent="1"/>
    </xf>
    <xf numFmtId="177" fontId="8" fillId="0" borderId="15" xfId="52" applyNumberFormat="1" applyFont="1" applyBorder="1" applyAlignment="1">
      <alignment vertical="center" shrinkToFit="1"/>
    </xf>
    <xf numFmtId="0" fontId="8" fillId="0" borderId="15" xfId="52" applyFont="1" applyBorder="1" applyAlignment="1">
      <alignment horizontal="centerContinuous" vertical="center"/>
    </xf>
    <xf numFmtId="210" fontId="8" fillId="0" borderId="15" xfId="52" applyNumberFormat="1" applyFont="1" applyBorder="1" applyAlignment="1">
      <alignment horizontal="centerContinuous" vertical="center"/>
    </xf>
    <xf numFmtId="0" fontId="99" fillId="0" borderId="100" xfId="56" applyFont="1" applyFill="1" applyBorder="1" applyAlignment="1">
      <alignment vertical="center"/>
    </xf>
    <xf numFmtId="0" fontId="99" fillId="0" borderId="100" xfId="56" applyFont="1" applyFill="1" applyBorder="1" applyAlignment="1">
      <alignment horizontal="center" vertical="center"/>
    </xf>
    <xf numFmtId="0" fontId="99" fillId="0" borderId="0" xfId="56" applyFont="1" applyFill="1" applyBorder="1" applyAlignment="1">
      <alignment horizontal="center" vertical="center"/>
    </xf>
    <xf numFmtId="0" fontId="99" fillId="0" borderId="197" xfId="56" applyFont="1" applyFill="1" applyBorder="1" applyAlignment="1">
      <alignment horizontal="center" vertical="center"/>
    </xf>
    <xf numFmtId="0" fontId="99" fillId="0" borderId="198" xfId="56" applyFont="1" applyFill="1" applyBorder="1" applyAlignment="1">
      <alignment horizontal="center" vertical="center"/>
    </xf>
    <xf numFmtId="0" fontId="99" fillId="0" borderId="199" xfId="56" applyFont="1" applyFill="1" applyBorder="1" applyAlignment="1">
      <alignment horizontal="center" vertical="center" wrapText="1"/>
    </xf>
    <xf numFmtId="211" fontId="99" fillId="0" borderId="204" xfId="56" applyNumberFormat="1" applyFont="1" applyFill="1" applyBorder="1" applyAlignment="1">
      <alignment vertical="center"/>
    </xf>
    <xf numFmtId="212" fontId="99" fillId="0" borderId="2" xfId="56" applyNumberFormat="1" applyFont="1" applyFill="1" applyBorder="1" applyAlignment="1">
      <alignment vertical="center"/>
    </xf>
    <xf numFmtId="213" fontId="99" fillId="0" borderId="205" xfId="57" applyNumberFormat="1" applyFont="1" applyFill="1" applyBorder="1" applyAlignment="1">
      <alignment vertical="center"/>
    </xf>
    <xf numFmtId="211" fontId="99" fillId="0" borderId="208" xfId="56" applyNumberFormat="1" applyFont="1" applyFill="1" applyBorder="1" applyAlignment="1">
      <alignment vertical="center"/>
    </xf>
    <xf numFmtId="212" fontId="99" fillId="0" borderId="131" xfId="56" applyNumberFormat="1" applyFont="1" applyFill="1" applyBorder="1" applyAlignment="1">
      <alignment vertical="center"/>
    </xf>
    <xf numFmtId="213" fontId="99" fillId="0" borderId="209" xfId="57" applyNumberFormat="1" applyFont="1" applyFill="1" applyBorder="1" applyAlignment="1">
      <alignment vertical="center"/>
    </xf>
    <xf numFmtId="0" fontId="99" fillId="0" borderId="209" xfId="55" applyFont="1" applyFill="1" applyBorder="1" applyAlignment="1">
      <alignment horizontal="left" vertical="center"/>
    </xf>
    <xf numFmtId="211" fontId="99" fillId="0" borderId="210" xfId="56" applyNumberFormat="1" applyFont="1" applyFill="1" applyBorder="1" applyAlignment="1">
      <alignment vertical="center"/>
    </xf>
    <xf numFmtId="212" fontId="99" fillId="0" borderId="144" xfId="56" applyNumberFormat="1" applyFont="1" applyFill="1" applyBorder="1" applyAlignment="1">
      <alignment horizontal="center" vertical="center"/>
    </xf>
    <xf numFmtId="213" fontId="99" fillId="0" borderId="211" xfId="57" applyNumberFormat="1" applyFont="1" applyFill="1" applyBorder="1" applyAlignment="1">
      <alignment horizontal="center" vertical="center"/>
    </xf>
    <xf numFmtId="212" fontId="99" fillId="0" borderId="131" xfId="56" applyNumberFormat="1" applyFont="1" applyFill="1" applyBorder="1" applyAlignment="1">
      <alignment horizontal="center" vertical="center"/>
    </xf>
    <xf numFmtId="213" fontId="99" fillId="0" borderId="211" xfId="57" applyNumberFormat="1" applyFont="1" applyFill="1" applyBorder="1" applyAlignment="1">
      <alignment vertical="center"/>
    </xf>
    <xf numFmtId="0" fontId="100" fillId="0" borderId="209" xfId="55" applyFont="1" applyFill="1" applyBorder="1" applyAlignment="1">
      <alignment horizontal="left" vertical="center"/>
    </xf>
    <xf numFmtId="213" fontId="99" fillId="0" borderId="209" xfId="57" applyNumberFormat="1" applyFont="1" applyFill="1" applyBorder="1" applyAlignment="1">
      <alignment horizontal="center" vertical="center"/>
    </xf>
    <xf numFmtId="213" fontId="101" fillId="0" borderId="209" xfId="55" applyNumberFormat="1" applyFont="1" applyFill="1" applyBorder="1" applyAlignment="1">
      <alignment vertical="center"/>
    </xf>
    <xf numFmtId="211" fontId="99" fillId="0" borderId="212" xfId="56" applyNumberFormat="1" applyFont="1" applyFill="1" applyBorder="1" applyAlignment="1">
      <alignment vertical="center"/>
    </xf>
    <xf numFmtId="212" fontId="99" fillId="0" borderId="141" xfId="56" applyNumberFormat="1" applyFont="1" applyFill="1" applyBorder="1" applyAlignment="1">
      <alignment horizontal="center" vertical="center"/>
    </xf>
    <xf numFmtId="213" fontId="99" fillId="0" borderId="213" xfId="57" applyNumberFormat="1" applyFont="1" applyFill="1" applyBorder="1" applyAlignment="1">
      <alignment horizontal="center" vertical="center"/>
    </xf>
    <xf numFmtId="0" fontId="99" fillId="0" borderId="214" xfId="55" applyFont="1" applyFill="1" applyBorder="1" applyAlignment="1">
      <alignment horizontal="left" vertical="center"/>
    </xf>
    <xf numFmtId="211" fontId="99" fillId="0" borderId="215" xfId="56" applyNumberFormat="1" applyFont="1" applyFill="1" applyBorder="1" applyAlignment="1">
      <alignment vertical="center"/>
    </xf>
    <xf numFmtId="212" fontId="99" fillId="0" borderId="137" xfId="56" applyNumberFormat="1" applyFont="1" applyFill="1" applyBorder="1" applyAlignment="1">
      <alignment horizontal="center" vertical="center"/>
    </xf>
    <xf numFmtId="213" fontId="99" fillId="0" borderId="216" xfId="57" applyNumberFormat="1" applyFont="1" applyFill="1" applyBorder="1" applyAlignment="1">
      <alignment horizontal="center" vertical="center"/>
    </xf>
    <xf numFmtId="213" fontId="101" fillId="0" borderId="216" xfId="55" applyNumberFormat="1" applyFont="1" applyFill="1" applyBorder="1" applyAlignment="1">
      <alignment vertical="center"/>
    </xf>
    <xf numFmtId="211" fontId="99" fillId="0" borderId="217" xfId="56" applyNumberFormat="1" applyFont="1" applyFill="1" applyBorder="1" applyAlignment="1">
      <alignment vertical="center"/>
    </xf>
    <xf numFmtId="212" fontId="99" fillId="0" borderId="178" xfId="56" quotePrefix="1" applyNumberFormat="1" applyFont="1" applyFill="1" applyBorder="1" applyAlignment="1">
      <alignment horizontal="center" vertical="center"/>
    </xf>
    <xf numFmtId="213" fontId="99" fillId="0" borderId="218" xfId="57" applyNumberFormat="1" applyFont="1" applyFill="1" applyBorder="1" applyAlignment="1">
      <alignment vertical="center"/>
    </xf>
    <xf numFmtId="212" fontId="99" fillId="0" borderId="131" xfId="56" quotePrefix="1" applyNumberFormat="1" applyFont="1" applyFill="1" applyBorder="1" applyAlignment="1">
      <alignment horizontal="center" vertical="center"/>
    </xf>
    <xf numFmtId="211" fontId="101" fillId="0" borderId="219" xfId="55" applyNumberFormat="1" applyFont="1" applyFill="1" applyBorder="1" applyAlignment="1">
      <alignment vertical="center"/>
    </xf>
    <xf numFmtId="0" fontId="99" fillId="0" borderId="134" xfId="55" quotePrefix="1" applyFont="1" applyFill="1" applyBorder="1" applyAlignment="1">
      <alignment horizontal="center" vertical="center"/>
    </xf>
    <xf numFmtId="213" fontId="101" fillId="0" borderId="214" xfId="55" applyNumberFormat="1" applyFont="1" applyFill="1" applyBorder="1" applyAlignment="1">
      <alignment vertical="center"/>
    </xf>
    <xf numFmtId="212" fontId="99" fillId="0" borderId="10" xfId="56" applyNumberFormat="1" applyFont="1" applyFill="1" applyBorder="1" applyAlignment="1">
      <alignment vertical="center"/>
    </xf>
    <xf numFmtId="213" fontId="99" fillId="0" borderId="216" xfId="57" applyNumberFormat="1" applyFont="1" applyFill="1" applyBorder="1" applyAlignment="1">
      <alignment vertical="center"/>
    </xf>
    <xf numFmtId="211" fontId="99" fillId="0" borderId="220" xfId="56" applyNumberFormat="1" applyFont="1" applyFill="1" applyBorder="1" applyAlignment="1">
      <alignment vertical="center"/>
    </xf>
    <xf numFmtId="213" fontId="99" fillId="0" borderId="5" xfId="57" quotePrefix="1" applyNumberFormat="1" applyFont="1" applyFill="1" applyBorder="1" applyAlignment="1">
      <alignment horizontal="center" vertical="center"/>
    </xf>
    <xf numFmtId="213" fontId="99" fillId="0" borderId="221" xfId="57" quotePrefix="1" applyNumberFormat="1" applyFont="1" applyFill="1" applyBorder="1" applyAlignment="1">
      <alignment horizontal="center" vertical="center"/>
    </xf>
    <xf numFmtId="211" fontId="99" fillId="0" borderId="223" xfId="58" applyNumberFormat="1" applyFont="1" applyFill="1" applyBorder="1"/>
    <xf numFmtId="212" fontId="99" fillId="0" borderId="100" xfId="56" applyNumberFormat="1" applyFont="1" applyFill="1" applyBorder="1" applyAlignment="1">
      <alignment vertical="center"/>
    </xf>
    <xf numFmtId="213" fontId="99" fillId="0" borderId="224" xfId="57" applyNumberFormat="1" applyFont="1" applyFill="1" applyBorder="1" applyAlignment="1">
      <alignment horizontal="center" vertical="center"/>
    </xf>
    <xf numFmtId="212" fontId="99" fillId="0" borderId="228" xfId="56" applyNumberFormat="1" applyFont="1" applyFill="1" applyBorder="1" applyAlignment="1">
      <alignment vertical="center"/>
    </xf>
    <xf numFmtId="213" fontId="99" fillId="0" borderId="213" xfId="57" applyNumberFormat="1" applyFont="1" applyFill="1" applyBorder="1" applyAlignment="1">
      <alignment vertical="center"/>
    </xf>
    <xf numFmtId="211" fontId="99" fillId="0" borderId="219" xfId="56" applyNumberFormat="1" applyFont="1" applyFill="1" applyBorder="1" applyAlignment="1">
      <alignment vertical="center"/>
    </xf>
    <xf numFmtId="213" fontId="99" fillId="0" borderId="214" xfId="57" applyNumberFormat="1" applyFont="1" applyFill="1" applyBorder="1" applyAlignment="1">
      <alignment vertical="center"/>
    </xf>
    <xf numFmtId="213" fontId="99" fillId="0" borderId="10" xfId="57" quotePrefix="1" applyNumberFormat="1" applyFont="1" applyFill="1" applyBorder="1" applyAlignment="1">
      <alignment horizontal="center" vertical="center"/>
    </xf>
    <xf numFmtId="211" fontId="99" fillId="0" borderId="231" xfId="56" applyNumberFormat="1" applyFont="1" applyFill="1" applyBorder="1" applyAlignment="1">
      <alignment vertical="center"/>
    </xf>
    <xf numFmtId="213" fontId="99" fillId="0" borderId="224" xfId="57" quotePrefix="1" applyNumberFormat="1" applyFont="1" applyFill="1" applyBorder="1" applyAlignment="1">
      <alignment horizontal="center" vertical="center"/>
    </xf>
    <xf numFmtId="212" fontId="99" fillId="0" borderId="42" xfId="56" applyNumberFormat="1" applyFont="1" applyFill="1" applyBorder="1" applyAlignment="1">
      <alignment vertical="center"/>
    </xf>
    <xf numFmtId="211" fontId="99" fillId="0" borderId="233" xfId="56" applyNumberFormat="1" applyFont="1" applyFill="1" applyBorder="1" applyAlignment="1">
      <alignment vertical="center"/>
    </xf>
    <xf numFmtId="212" fontId="99" fillId="0" borderId="5" xfId="56" applyNumberFormat="1" applyFont="1" applyFill="1" applyBorder="1" applyAlignment="1">
      <alignment vertical="center"/>
    </xf>
    <xf numFmtId="213" fontId="99" fillId="0" borderId="188" xfId="57" applyNumberFormat="1" applyFont="1" applyFill="1" applyBorder="1" applyAlignment="1">
      <alignment vertical="center"/>
    </xf>
    <xf numFmtId="213" fontId="99" fillId="0" borderId="252" xfId="57" applyNumberFormat="1" applyFont="1" applyFill="1" applyBorder="1" applyAlignment="1">
      <alignment vertical="center"/>
    </xf>
    <xf numFmtId="213" fontId="99" fillId="0" borderId="234" xfId="56" quotePrefix="1" applyNumberFormat="1" applyFont="1" applyFill="1" applyBorder="1" applyAlignment="1">
      <alignment horizontal="center" vertical="center"/>
    </xf>
    <xf numFmtId="213" fontId="99" fillId="0" borderId="224" xfId="56" quotePrefix="1" applyNumberFormat="1" applyFont="1" applyFill="1" applyBorder="1" applyAlignment="1">
      <alignment horizontal="center" vertical="center"/>
    </xf>
    <xf numFmtId="0" fontId="101" fillId="0" borderId="99" xfId="55" applyFont="1" applyFill="1" applyBorder="1" applyAlignment="1">
      <alignment horizontal="center" vertical="center" textRotation="255"/>
    </xf>
    <xf numFmtId="211" fontId="99" fillId="0" borderId="210" xfId="56" applyNumberFormat="1" applyFont="1" applyFill="1" applyBorder="1" applyAlignment="1" applyProtection="1">
      <alignment vertical="center"/>
      <protection locked="0"/>
    </xf>
    <xf numFmtId="212" fontId="99" fillId="0" borderId="168" xfId="56" quotePrefix="1" applyNumberFormat="1" applyFont="1" applyFill="1" applyBorder="1" applyAlignment="1">
      <alignment horizontal="center" vertical="center"/>
    </xf>
    <xf numFmtId="213" fontId="99" fillId="0" borderId="211" xfId="56" quotePrefix="1" applyNumberFormat="1" applyFont="1" applyFill="1" applyBorder="1" applyAlignment="1">
      <alignment horizontal="center" vertical="center"/>
    </xf>
    <xf numFmtId="211" fontId="99" fillId="0" borderId="235" xfId="56" applyNumberFormat="1" applyFont="1" applyFill="1" applyBorder="1" applyAlignment="1">
      <alignment vertical="center"/>
    </xf>
    <xf numFmtId="212" fontId="99" fillId="0" borderId="190" xfId="56" applyNumberFormat="1" applyFont="1" applyFill="1" applyBorder="1" applyAlignment="1">
      <alignment vertical="center"/>
    </xf>
    <xf numFmtId="213" fontId="99" fillId="0" borderId="236" xfId="56" quotePrefix="1" applyNumberFormat="1" applyFont="1" applyFill="1" applyBorder="1" applyAlignment="1">
      <alignment horizontal="center" vertical="center"/>
    </xf>
    <xf numFmtId="0" fontId="99" fillId="0" borderId="0" xfId="56" applyFont="1" applyFill="1" applyBorder="1" applyAlignment="1">
      <alignment horizontal="center" vertical="center" textRotation="255"/>
    </xf>
    <xf numFmtId="0" fontId="99" fillId="0" borderId="100" xfId="56" applyFont="1" applyFill="1" applyBorder="1" applyAlignment="1">
      <alignment horizontal="left" vertical="center" indent="2"/>
    </xf>
    <xf numFmtId="0" fontId="99" fillId="0" borderId="190" xfId="56" applyFont="1" applyFill="1" applyBorder="1" applyAlignment="1">
      <alignment vertical="center"/>
    </xf>
    <xf numFmtId="0" fontId="99" fillId="0" borderId="191" xfId="56" applyFont="1" applyFill="1" applyBorder="1" applyAlignment="1">
      <alignment vertical="center"/>
    </xf>
    <xf numFmtId="0" fontId="99" fillId="0" borderId="189" xfId="56" applyFont="1" applyFill="1" applyBorder="1" applyAlignment="1">
      <alignment horizontal="center" vertical="center" textRotation="255"/>
    </xf>
    <xf numFmtId="0" fontId="99" fillId="0" borderId="93" xfId="56" applyFont="1" applyFill="1" applyBorder="1" applyAlignment="1">
      <alignment horizontal="center" vertical="center" textRotation="255"/>
    </xf>
    <xf numFmtId="0" fontId="99" fillId="0" borderId="190" xfId="56" applyFont="1" applyFill="1" applyBorder="1" applyAlignment="1">
      <alignment horizontal="center" vertical="center" textRotation="255"/>
    </xf>
    <xf numFmtId="0" fontId="99" fillId="0" borderId="190" xfId="56" applyFont="1" applyFill="1" applyBorder="1" applyAlignment="1">
      <alignment horizontal="left" vertical="center" indent="2"/>
    </xf>
    <xf numFmtId="0" fontId="99" fillId="0" borderId="0" xfId="56" applyFont="1" applyFill="1" applyBorder="1" applyAlignment="1">
      <alignment vertical="center"/>
    </xf>
    <xf numFmtId="0" fontId="99" fillId="0" borderId="237" xfId="56" applyFont="1" applyFill="1" applyBorder="1" applyAlignment="1">
      <alignment horizontal="center" vertical="center"/>
    </xf>
    <xf numFmtId="0" fontId="99" fillId="0" borderId="97" xfId="56" applyFont="1" applyFill="1" applyBorder="1" applyAlignment="1">
      <alignment horizontal="center" vertical="center" shrinkToFit="1"/>
    </xf>
    <xf numFmtId="0" fontId="99" fillId="0" borderId="239" xfId="56" applyFont="1" applyFill="1" applyBorder="1" applyAlignment="1">
      <alignment horizontal="center" vertical="center" wrapText="1"/>
    </xf>
    <xf numFmtId="212" fontId="99" fillId="0" borderId="240" xfId="56" applyNumberFormat="1" applyFont="1" applyFill="1" applyBorder="1" applyAlignment="1">
      <alignment vertical="center"/>
    </xf>
    <xf numFmtId="212" fontId="99" fillId="0" borderId="241" xfId="55" applyNumberFormat="1" applyFont="1" applyFill="1" applyBorder="1">
      <alignment vertical="center"/>
    </xf>
    <xf numFmtId="213" fontId="99" fillId="0" borderId="242" xfId="56" applyNumberFormat="1" applyFont="1" applyFill="1" applyBorder="1" applyAlignment="1">
      <alignment horizontal="center" vertical="center"/>
    </xf>
    <xf numFmtId="212" fontId="99" fillId="0" borderId="243" xfId="56" applyNumberFormat="1" applyFont="1" applyFill="1" applyBorder="1" applyAlignment="1">
      <alignment vertical="center"/>
    </xf>
    <xf numFmtId="212" fontId="99" fillId="0" borderId="244" xfId="55" applyNumberFormat="1" applyFont="1" applyFill="1" applyBorder="1">
      <alignment vertical="center"/>
    </xf>
    <xf numFmtId="213" fontId="99" fillId="0" borderId="245" xfId="55" applyNumberFormat="1" applyFont="1" applyFill="1" applyBorder="1" applyAlignment="1">
      <alignment horizontal="center" vertical="center"/>
    </xf>
    <xf numFmtId="212" fontId="99" fillId="0" borderId="114" xfId="56" applyNumberFormat="1" applyFont="1" applyFill="1" applyBorder="1" applyAlignment="1">
      <alignment vertical="center"/>
    </xf>
    <xf numFmtId="212" fontId="99" fillId="0" borderId="246" xfId="55" applyNumberFormat="1" applyFont="1" applyFill="1" applyBorder="1">
      <alignment vertical="center"/>
    </xf>
    <xf numFmtId="213" fontId="99" fillId="0" borderId="247" xfId="55" applyNumberFormat="1" applyFont="1" applyFill="1" applyBorder="1" applyAlignment="1">
      <alignment horizontal="center" vertical="center"/>
    </xf>
    <xf numFmtId="0" fontId="99" fillId="0" borderId="4" xfId="55" applyFont="1" applyFill="1" applyBorder="1" applyAlignment="1">
      <alignment horizontal="left" vertical="center" indent="2"/>
    </xf>
    <xf numFmtId="212" fontId="99" fillId="0" borderId="115" xfId="56" applyNumberFormat="1" applyFont="1" applyFill="1" applyBorder="1" applyAlignment="1">
      <alignment vertical="center"/>
    </xf>
    <xf numFmtId="212" fontId="99" fillId="0" borderId="15" xfId="56" applyNumberFormat="1" applyFont="1" applyFill="1" applyBorder="1" applyAlignment="1">
      <alignment horizontal="center" vertical="center"/>
    </xf>
    <xf numFmtId="213" fontId="99" fillId="0" borderId="111" xfId="55" applyNumberFormat="1" applyFont="1" applyFill="1" applyBorder="1" applyAlignment="1">
      <alignment horizontal="center" vertical="center"/>
    </xf>
    <xf numFmtId="212" fontId="99" fillId="0" borderId="250" xfId="56" applyNumberFormat="1" applyFont="1" applyFill="1" applyBorder="1" applyAlignment="1">
      <alignment vertical="center"/>
    </xf>
    <xf numFmtId="212" fontId="99" fillId="0" borderId="251" xfId="56" applyNumberFormat="1" applyFont="1" applyFill="1" applyBorder="1" applyAlignment="1">
      <alignment horizontal="center" vertical="center"/>
    </xf>
    <xf numFmtId="213" fontId="99" fillId="0" borderId="120" xfId="55" applyNumberFormat="1" applyFont="1" applyFill="1" applyBorder="1" applyAlignment="1">
      <alignment horizontal="center" vertical="center"/>
    </xf>
    <xf numFmtId="215" fontId="99" fillId="0" borderId="229" xfId="55" applyNumberFormat="1" applyFont="1" applyFill="1" applyBorder="1" applyAlignment="1">
      <alignment horizontal="center" vertical="center"/>
    </xf>
    <xf numFmtId="0" fontId="102" fillId="0" borderId="0" xfId="55" applyFont="1" applyAlignment="1">
      <alignment horizontal="left" vertical="center"/>
    </xf>
    <xf numFmtId="0" fontId="96" fillId="0" borderId="0" xfId="55" applyFont="1" applyAlignment="1">
      <alignment horizontal="left" vertical="center"/>
    </xf>
    <xf numFmtId="0" fontId="96" fillId="0" borderId="0" xfId="55" applyFont="1">
      <alignment vertical="center"/>
    </xf>
    <xf numFmtId="176" fontId="27" fillId="0" borderId="0" xfId="0" applyNumberFormat="1" applyFont="1" applyFill="1" applyAlignment="1">
      <alignment horizontal="distributed" vertical="center"/>
    </xf>
    <xf numFmtId="0" fontId="27" fillId="0" borderId="0" xfId="0" quotePrefix="1" applyFont="1">
      <alignment vertical="center"/>
    </xf>
    <xf numFmtId="216" fontId="92" fillId="0" borderId="0" xfId="54" applyNumberFormat="1" applyFont="1" applyAlignment="1">
      <alignment horizontal="centerContinuous" vertical="top"/>
    </xf>
    <xf numFmtId="217" fontId="79" fillId="39" borderId="0" xfId="52" applyNumberFormat="1" applyFont="1" applyFill="1" applyAlignment="1">
      <alignment horizontal="centerContinuous" vertical="top"/>
    </xf>
    <xf numFmtId="218" fontId="92" fillId="0" borderId="0" xfId="54" applyNumberFormat="1" applyFont="1" applyAlignment="1">
      <alignment horizontal="centerContinuous" vertical="top"/>
    </xf>
    <xf numFmtId="219" fontId="79" fillId="39" borderId="0" xfId="52" applyNumberFormat="1" applyFont="1" applyFill="1" applyAlignment="1">
      <alignment horizontal="centerContinuous" vertical="top"/>
    </xf>
    <xf numFmtId="220" fontId="92" fillId="0" borderId="0" xfId="54" applyNumberFormat="1" applyFont="1" applyAlignment="1">
      <alignment horizontal="centerContinuous" vertical="top"/>
    </xf>
    <xf numFmtId="221" fontId="79" fillId="39" borderId="0" xfId="52" applyNumberFormat="1" applyFont="1" applyFill="1" applyAlignment="1">
      <alignment horizontal="centerContinuous" vertical="center"/>
    </xf>
    <xf numFmtId="222" fontId="92" fillId="0" borderId="0" xfId="54" applyNumberFormat="1" applyFont="1" applyAlignment="1">
      <alignment horizontal="centerContinuous" vertical="center"/>
    </xf>
    <xf numFmtId="0" fontId="28" fillId="0" borderId="0" xfId="0" applyFont="1" applyAlignment="1">
      <alignment horizontal="justify" vertical="center"/>
    </xf>
    <xf numFmtId="177" fontId="27" fillId="0" borderId="0" xfId="0" applyNumberFormat="1" applyFont="1" applyAlignment="1">
      <alignment vertical="center"/>
    </xf>
    <xf numFmtId="177" fontId="28" fillId="0" borderId="0" xfId="0" applyNumberFormat="1" applyFont="1" applyAlignment="1">
      <alignment vertical="center"/>
    </xf>
    <xf numFmtId="0" fontId="0" fillId="0" borderId="89" xfId="0" applyFont="1" applyBorder="1" applyAlignment="1">
      <alignment horizontal="justify" vertical="center" wrapText="1"/>
    </xf>
    <xf numFmtId="0" fontId="91" fillId="0" borderId="89" xfId="52" applyFont="1" applyBorder="1" applyAlignment="1">
      <alignment horizontal="justify" vertical="center" wrapText="1"/>
    </xf>
    <xf numFmtId="0" fontId="65" fillId="38" borderId="40" xfId="48" applyFont="1" applyFill="1" applyBorder="1" applyAlignment="1" applyProtection="1">
      <alignment horizontal="justify" vertical="center"/>
      <protection locked="0"/>
    </xf>
    <xf numFmtId="0" fontId="65" fillId="38" borderId="162" xfId="48" applyFont="1" applyFill="1" applyBorder="1" applyAlignment="1" applyProtection="1">
      <alignment horizontal="justify" vertical="center"/>
      <protection locked="0"/>
    </xf>
    <xf numFmtId="0" fontId="65" fillId="38" borderId="43" xfId="48" applyFont="1" applyFill="1" applyBorder="1" applyAlignment="1" applyProtection="1">
      <alignment horizontal="justify" vertical="center"/>
      <protection locked="0"/>
    </xf>
    <xf numFmtId="56" fontId="0" fillId="0" borderId="89" xfId="0" applyNumberFormat="1" applyFont="1" applyBorder="1" applyAlignment="1">
      <alignment vertical="center" wrapText="1"/>
    </xf>
    <xf numFmtId="0" fontId="35" fillId="0" borderId="0" xfId="0" applyFont="1" applyAlignment="1">
      <alignment horizontal="left" vertical="center" wrapText="1"/>
    </xf>
    <xf numFmtId="0" fontId="29" fillId="0" borderId="0" xfId="0" applyFont="1" applyAlignment="1">
      <alignment horizontal="center" vertical="center" wrapText="1"/>
    </xf>
    <xf numFmtId="0" fontId="28" fillId="0" borderId="0" xfId="0" applyFont="1">
      <alignment vertical="center"/>
    </xf>
    <xf numFmtId="0" fontId="29"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0" fillId="0" borderId="0" xfId="0" applyFont="1" applyAlignment="1">
      <alignment horizontal="center" vertical="center" wrapText="1"/>
    </xf>
    <xf numFmtId="0" fontId="28" fillId="0" borderId="0" xfId="0" applyFont="1" applyAlignment="1">
      <alignment horizontal="center" vertical="center"/>
    </xf>
    <xf numFmtId="0" fontId="28" fillId="0" borderId="54" xfId="0" applyFont="1" applyBorder="1" applyAlignment="1">
      <alignment horizontal="center" vertical="center" textRotation="255"/>
    </xf>
    <xf numFmtId="0" fontId="28" fillId="0" borderId="54" xfId="0" applyFont="1" applyBorder="1" applyAlignment="1">
      <alignment horizontal="center" vertical="center" textRotation="255" shrinkToFit="1"/>
    </xf>
    <xf numFmtId="0" fontId="41" fillId="0" borderId="0" xfId="0" applyFont="1" applyAlignment="1">
      <alignment horizontal="center" vertical="center"/>
    </xf>
    <xf numFmtId="0" fontId="27" fillId="0" borderId="0" xfId="0" applyFont="1" applyFill="1" applyAlignment="1">
      <alignment horizontal="justify" vertical="top" wrapText="1"/>
    </xf>
    <xf numFmtId="0" fontId="0" fillId="0" borderId="0" xfId="0" applyAlignment="1">
      <alignment horizontal="justify" vertical="top" wrapText="1"/>
    </xf>
    <xf numFmtId="0" fontId="27" fillId="0" borderId="0" xfId="0" applyFont="1" applyAlignment="1">
      <alignment horizontal="justify" wrapText="1"/>
    </xf>
    <xf numFmtId="0" fontId="0" fillId="0" borderId="0" xfId="0" applyAlignment="1">
      <alignment horizontal="justify" wrapText="1"/>
    </xf>
    <xf numFmtId="0" fontId="38" fillId="0" borderId="0" xfId="0" applyFont="1" applyAlignment="1">
      <alignment horizontal="center" vertical="center"/>
    </xf>
    <xf numFmtId="176" fontId="27" fillId="0" borderId="0" xfId="0" applyNumberFormat="1" applyFont="1" applyFill="1" applyAlignment="1">
      <alignment horizontal="distributed" vertical="center"/>
    </xf>
    <xf numFmtId="0" fontId="28" fillId="0" borderId="0" xfId="0" applyFont="1" applyAlignment="1">
      <alignment horizontal="justify" vertical="top" wrapText="1"/>
    </xf>
    <xf numFmtId="0" fontId="27" fillId="0" borderId="0" xfId="0" applyFont="1" applyAlignment="1">
      <alignment horizontal="right" vertical="center" indent="1"/>
    </xf>
    <xf numFmtId="0" fontId="27"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indent="1"/>
    </xf>
    <xf numFmtId="0" fontId="27" fillId="0" borderId="0" xfId="0" applyFont="1" applyFill="1" applyAlignment="1">
      <alignment horizontal="distributed" vertical="center"/>
    </xf>
    <xf numFmtId="177" fontId="27" fillId="0" borderId="0" xfId="0" applyNumberFormat="1" applyFont="1" applyAlignment="1">
      <alignment vertical="center" shrinkToFit="1"/>
    </xf>
    <xf numFmtId="177" fontId="0" fillId="0" borderId="0" xfId="0" applyNumberFormat="1" applyAlignment="1">
      <alignment vertical="center" shrinkToFit="1"/>
    </xf>
    <xf numFmtId="177" fontId="27" fillId="0" borderId="0" xfId="0" applyNumberFormat="1" applyFont="1" applyAlignment="1">
      <alignment horizontal="right" vertical="center" indent="1"/>
    </xf>
    <xf numFmtId="177" fontId="0" fillId="0" borderId="0" xfId="0" applyNumberFormat="1" applyAlignment="1">
      <alignment horizontal="right" vertical="center" indent="1"/>
    </xf>
    <xf numFmtId="177" fontId="27" fillId="0" borderId="0" xfId="0" applyNumberFormat="1" applyFont="1" applyAlignment="1">
      <alignment horizontal="justify" wrapText="1"/>
    </xf>
    <xf numFmtId="177" fontId="0" fillId="0" borderId="0" xfId="0" applyNumberFormat="1" applyAlignment="1">
      <alignment horizontal="justify" wrapText="1"/>
    </xf>
    <xf numFmtId="0" fontId="27" fillId="0" borderId="0" xfId="0" applyFont="1" applyFill="1" applyAlignment="1">
      <alignment horizontal="justify" vertical="center"/>
    </xf>
    <xf numFmtId="177" fontId="27" fillId="0" borderId="0" xfId="0" applyNumberFormat="1" applyFont="1" applyFill="1" applyAlignment="1">
      <alignment horizontal="justify" vertical="top" wrapText="1"/>
    </xf>
    <xf numFmtId="177" fontId="28" fillId="0" borderId="0" xfId="0" applyNumberFormat="1" applyFont="1" applyAlignment="1">
      <alignment horizontal="justify" vertical="top" wrapText="1"/>
    </xf>
    <xf numFmtId="0" fontId="27" fillId="0" borderId="15" xfId="0" applyFont="1" applyBorder="1" applyAlignment="1">
      <alignment horizontal="left" vertical="center"/>
    </xf>
    <xf numFmtId="0" fontId="27" fillId="0" borderId="15" xfId="0" applyFont="1" applyFill="1" applyBorder="1" applyAlignment="1">
      <alignment horizontal="left" vertical="center" indent="2"/>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8" fillId="0" borderId="0" xfId="0" applyFont="1" applyAlignment="1">
      <alignment horizontal="justify" vertical="center"/>
    </xf>
    <xf numFmtId="0" fontId="27" fillId="0" borderId="0" xfId="0" applyFont="1" applyAlignment="1">
      <alignment horizontal="justify" vertical="center"/>
    </xf>
    <xf numFmtId="177" fontId="27" fillId="0" borderId="0" xfId="0" applyNumberFormat="1" applyFont="1" applyFill="1" applyAlignment="1">
      <alignment horizontal="right" vertical="center" indent="1"/>
    </xf>
    <xf numFmtId="177" fontId="28" fillId="0" borderId="0" xfId="0" applyNumberFormat="1" applyFont="1" applyAlignment="1">
      <alignment horizontal="right" vertical="center" indent="1"/>
    </xf>
    <xf numFmtId="0" fontId="27" fillId="0" borderId="0" xfId="0" applyFont="1" applyAlignment="1">
      <alignment horizontal="distributed" vertical="center"/>
    </xf>
    <xf numFmtId="0" fontId="27" fillId="0" borderId="0" xfId="0" applyNumberFormat="1" applyFont="1" applyFill="1" applyAlignment="1">
      <alignment horizontal="center" vertical="center"/>
    </xf>
    <xf numFmtId="177" fontId="27" fillId="0" borderId="0" xfId="0" applyNumberFormat="1" applyFont="1" applyFill="1" applyAlignment="1">
      <alignment horizontal="justify" vertical="center"/>
    </xf>
    <xf numFmtId="176" fontId="27" fillId="0" borderId="0" xfId="0" applyNumberFormat="1" applyFont="1" applyAlignment="1">
      <alignment horizontal="distributed" vertical="center"/>
    </xf>
    <xf numFmtId="0" fontId="27" fillId="0" borderId="15" xfId="0" applyFont="1" applyFill="1" applyBorder="1" applyAlignment="1">
      <alignment horizontal="justify" vertical="center"/>
    </xf>
    <xf numFmtId="0" fontId="27" fillId="0" borderId="20" xfId="0" applyFont="1" applyFill="1" applyBorder="1" applyAlignment="1">
      <alignment horizontal="justify"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Alignment="1">
      <alignment horizontal="justify" vertical="top" wrapText="1"/>
    </xf>
    <xf numFmtId="49" fontId="27" fillId="0" borderId="0" xfId="0" applyNumberFormat="1" applyFont="1" applyAlignment="1">
      <alignment horizontal="center" vertical="center"/>
    </xf>
    <xf numFmtId="0" fontId="3" fillId="0" borderId="4" xfId="43" applyFont="1" applyBorder="1" applyAlignment="1">
      <alignment horizontal="center"/>
    </xf>
    <xf numFmtId="0" fontId="3" fillId="0" borderId="5" xfId="43" applyFont="1" applyBorder="1" applyAlignment="1">
      <alignment horizontal="center"/>
    </xf>
    <xf numFmtId="0" fontId="2" fillId="0" borderId="5" xfId="43" applyFont="1" applyBorder="1" applyAlignment="1">
      <alignment horizontal="center"/>
    </xf>
    <xf numFmtId="0" fontId="2" fillId="0" borderId="6" xfId="43" applyFont="1" applyBorder="1" applyAlignment="1">
      <alignment horizontal="center"/>
    </xf>
    <xf numFmtId="178" fontId="3" fillId="0" borderId="4" xfId="43" applyNumberFormat="1" applyFont="1" applyBorder="1" applyAlignment="1">
      <alignment horizontal="right" indent="1"/>
    </xf>
    <xf numFmtId="178" fontId="3" fillId="0" borderId="5" xfId="43" applyNumberFormat="1" applyFont="1" applyBorder="1" applyAlignment="1">
      <alignment horizontal="right" indent="1"/>
    </xf>
    <xf numFmtId="178" fontId="3" fillId="0" borderId="6" xfId="43" applyNumberFormat="1" applyFont="1" applyBorder="1" applyAlignment="1">
      <alignment horizontal="right" indent="1"/>
    </xf>
    <xf numFmtId="176" fontId="26" fillId="0" borderId="2" xfId="0" applyNumberFormat="1" applyFont="1" applyFill="1" applyBorder="1" applyAlignment="1">
      <alignment horizontal="distributed"/>
    </xf>
    <xf numFmtId="0" fontId="44" fillId="0" borderId="2" xfId="0" applyFont="1" applyBorder="1" applyAlignment="1">
      <alignment horizontal="distributed"/>
    </xf>
    <xf numFmtId="0" fontId="3" fillId="0" borderId="0" xfId="43" applyFont="1" applyAlignment="1"/>
    <xf numFmtId="0" fontId="3" fillId="0" borderId="4" xfId="43" applyFont="1" applyBorder="1" applyAlignment="1">
      <alignment horizontal="distributed"/>
    </xf>
    <xf numFmtId="0" fontId="2" fillId="0" borderId="5" xfId="43" applyFont="1" applyBorder="1" applyAlignment="1">
      <alignment horizontal="distributed"/>
    </xf>
    <xf numFmtId="0" fontId="2" fillId="0" borderId="6" xfId="43" applyFont="1" applyBorder="1" applyAlignment="1">
      <alignment horizontal="distributed"/>
    </xf>
    <xf numFmtId="0" fontId="3" fillId="0" borderId="2" xfId="43" applyFont="1" applyBorder="1" applyAlignment="1">
      <alignment horizontal="distributed" wrapText="1"/>
    </xf>
    <xf numFmtId="0" fontId="2" fillId="0" borderId="2" xfId="43" applyFont="1" applyBorder="1" applyAlignment="1">
      <alignment horizontal="distributed" wrapText="1"/>
    </xf>
    <xf numFmtId="177" fontId="3" fillId="0" borderId="4" xfId="43" applyNumberFormat="1" applyFont="1" applyBorder="1" applyAlignment="1">
      <alignment vertical="center" shrinkToFit="1"/>
    </xf>
    <xf numFmtId="177" fontId="0" fillId="0" borderId="5" xfId="0" applyNumberFormat="1" applyBorder="1" applyAlignment="1">
      <alignment vertical="center" shrinkToFit="1"/>
    </xf>
    <xf numFmtId="177" fontId="0" fillId="0" borderId="6" xfId="0" applyNumberFormat="1" applyBorder="1" applyAlignment="1">
      <alignment vertical="center" shrinkToFit="1"/>
    </xf>
    <xf numFmtId="0" fontId="3" fillId="0" borderId="1" xfId="43" applyFont="1" applyBorder="1" applyAlignment="1">
      <alignment horizontal="center" vertical="center"/>
    </xf>
    <xf numFmtId="0" fontId="3" fillId="0" borderId="2" xfId="43" applyFont="1" applyBorder="1" applyAlignment="1">
      <alignment horizontal="center" vertical="center"/>
    </xf>
    <xf numFmtId="0" fontId="3" fillId="0" borderId="3" xfId="43" applyFont="1" applyBorder="1" applyAlignment="1">
      <alignment horizontal="center" vertical="center"/>
    </xf>
    <xf numFmtId="0" fontId="3" fillId="0" borderId="9" xfId="43" applyFont="1" applyBorder="1" applyAlignment="1">
      <alignment horizontal="center" vertical="center"/>
    </xf>
    <xf numFmtId="0" fontId="3" fillId="0" borderId="10" xfId="43" applyFont="1" applyBorder="1" applyAlignment="1">
      <alignment horizontal="center" vertical="center"/>
    </xf>
    <xf numFmtId="0" fontId="3" fillId="0" borderId="11" xfId="43" applyFont="1" applyBorder="1" applyAlignment="1">
      <alignment horizontal="center" vertical="center"/>
    </xf>
    <xf numFmtId="176" fontId="26" fillId="0" borderId="1" xfId="0" applyNumberFormat="1" applyFont="1" applyFill="1" applyBorder="1" applyAlignment="1">
      <alignment horizontal="distributed" vertical="center"/>
    </xf>
    <xf numFmtId="176" fontId="26" fillId="0" borderId="2" xfId="0" applyNumberFormat="1" applyFont="1" applyFill="1" applyBorder="1" applyAlignment="1">
      <alignment horizontal="distributed" vertical="center"/>
    </xf>
    <xf numFmtId="176" fontId="26" fillId="0" borderId="3" xfId="0" applyNumberFormat="1" applyFont="1" applyFill="1" applyBorder="1" applyAlignment="1">
      <alignment horizontal="distributed" vertical="center"/>
    </xf>
    <xf numFmtId="176" fontId="26" fillId="0" borderId="9" xfId="0" applyNumberFormat="1" applyFont="1" applyFill="1" applyBorder="1" applyAlignment="1">
      <alignment horizontal="distributed" vertical="center"/>
    </xf>
    <xf numFmtId="176" fontId="26" fillId="0" borderId="10" xfId="0" applyNumberFormat="1" applyFont="1" applyFill="1" applyBorder="1" applyAlignment="1">
      <alignment horizontal="distributed" vertical="center"/>
    </xf>
    <xf numFmtId="176" fontId="26" fillId="0" borderId="11" xfId="0" applyNumberFormat="1" applyFont="1" applyFill="1" applyBorder="1" applyAlignment="1">
      <alignment horizontal="distributed" vertical="center"/>
    </xf>
    <xf numFmtId="0" fontId="3" fillId="0" borderId="4" xfId="43" applyFont="1" applyBorder="1" applyAlignment="1">
      <alignment horizontal="center" vertical="center"/>
    </xf>
    <xf numFmtId="0" fontId="3" fillId="0" borderId="6" xfId="43" applyFont="1" applyBorder="1" applyAlignment="1">
      <alignment horizontal="center" vertical="center"/>
    </xf>
    <xf numFmtId="176" fontId="26" fillId="0" borderId="4" xfId="0" applyNumberFormat="1" applyFont="1" applyFill="1"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177" fontId="3" fillId="0" borderId="0" xfId="43" applyNumberFormat="1" applyFont="1" applyAlignment="1">
      <alignment horizontal="right" indent="1"/>
    </xf>
    <xf numFmtId="177" fontId="5" fillId="0" borderId="0" xfId="43" applyNumberFormat="1" applyFont="1" applyAlignment="1">
      <alignment shrinkToFit="1"/>
    </xf>
    <xf numFmtId="177" fontId="5" fillId="0" borderId="0" xfId="43" applyNumberFormat="1" applyFont="1" applyAlignment="1">
      <alignment wrapText="1"/>
    </xf>
    <xf numFmtId="0" fontId="0" fillId="0" borderId="0" xfId="0" applyAlignment="1">
      <alignment wrapText="1"/>
    </xf>
    <xf numFmtId="177" fontId="5" fillId="0" borderId="0" xfId="43" applyNumberFormat="1" applyFont="1" applyAlignment="1">
      <alignment horizontal="right" indent="1"/>
    </xf>
    <xf numFmtId="0" fontId="5" fillId="0" borderId="21" xfId="41" applyFont="1" applyBorder="1" applyAlignment="1">
      <alignment horizontal="justify" vertical="center"/>
    </xf>
    <xf numFmtId="0" fontId="5" fillId="0" borderId="22" xfId="41" applyFont="1" applyBorder="1" applyAlignment="1">
      <alignment horizontal="justify" vertical="center"/>
    </xf>
    <xf numFmtId="0" fontId="2" fillId="0" borderId="23" xfId="41" applyFont="1" applyBorder="1" applyAlignment="1">
      <alignment horizontal="justify" vertical="center"/>
    </xf>
    <xf numFmtId="0" fontId="5" fillId="0" borderId="33" xfId="41" applyFont="1" applyBorder="1" applyAlignment="1">
      <alignment horizontal="justify" vertical="center"/>
    </xf>
    <xf numFmtId="0" fontId="5" fillId="0" borderId="34" xfId="41" applyFont="1" applyBorder="1" applyAlignment="1">
      <alignment horizontal="justify" vertical="center"/>
    </xf>
    <xf numFmtId="0" fontId="2" fillId="0" borderId="35" xfId="41" applyFont="1" applyBorder="1" applyAlignment="1">
      <alignment horizontal="justify" vertical="center"/>
    </xf>
    <xf numFmtId="0" fontId="5" fillId="0" borderId="36" xfId="41" applyFont="1" applyBorder="1" applyAlignment="1">
      <alignment horizontal="center" vertical="center"/>
    </xf>
    <xf numFmtId="0" fontId="5" fillId="0" borderId="37" xfId="41" applyFont="1" applyBorder="1" applyAlignment="1">
      <alignment horizontal="center" vertical="center"/>
    </xf>
    <xf numFmtId="0" fontId="5" fillId="0" borderId="20" xfId="41" applyFont="1" applyBorder="1" applyAlignment="1">
      <alignment horizontal="center" vertical="center"/>
    </xf>
    <xf numFmtId="0" fontId="5" fillId="0" borderId="38" xfId="41" applyFont="1" applyBorder="1" applyAlignment="1">
      <alignment horizontal="center" vertical="center"/>
    </xf>
    <xf numFmtId="0" fontId="5" fillId="0" borderId="39" xfId="41" applyFont="1" applyBorder="1" applyAlignment="1">
      <alignment horizontal="center" vertical="center"/>
    </xf>
    <xf numFmtId="0" fontId="5" fillId="0" borderId="40" xfId="41" applyFont="1" applyBorder="1" applyAlignment="1">
      <alignment horizontal="center" vertical="center"/>
    </xf>
    <xf numFmtId="0" fontId="5" fillId="0" borderId="41" xfId="41" applyFont="1" applyBorder="1" applyAlignment="1">
      <alignment horizontal="center" vertical="center"/>
    </xf>
    <xf numFmtId="0" fontId="5" fillId="0" borderId="42" xfId="41" applyFont="1" applyBorder="1" applyAlignment="1">
      <alignment horizontal="center" vertical="center"/>
    </xf>
    <xf numFmtId="0" fontId="5" fillId="0" borderId="43" xfId="41" applyFont="1" applyBorder="1" applyAlignment="1">
      <alignment horizontal="center" vertical="center"/>
    </xf>
    <xf numFmtId="0" fontId="7" fillId="0" borderId="0" xfId="41" applyFont="1" applyAlignment="1">
      <alignment horizontal="center" vertical="center"/>
    </xf>
    <xf numFmtId="177" fontId="5" fillId="0" borderId="4" xfId="41" applyNumberFormat="1" applyFont="1" applyBorder="1" applyAlignment="1">
      <alignment horizontal="justify" vertical="center" shrinkToFit="1"/>
    </xf>
    <xf numFmtId="177" fontId="5" fillId="0" borderId="5" xfId="41" applyNumberFormat="1" applyFont="1" applyBorder="1" applyAlignment="1">
      <alignment horizontal="justify" vertical="center" shrinkToFit="1"/>
    </xf>
    <xf numFmtId="177" fontId="5" fillId="0" borderId="6" xfId="41" applyNumberFormat="1" applyFont="1" applyBorder="1" applyAlignment="1">
      <alignment horizontal="justify" vertical="center" shrinkToFit="1"/>
    </xf>
    <xf numFmtId="0" fontId="5" fillId="0" borderId="4" xfId="41" applyFont="1" applyBorder="1" applyAlignment="1">
      <alignment horizontal="justify" vertical="center" shrinkToFit="1"/>
    </xf>
    <xf numFmtId="0" fontId="5" fillId="0" borderId="5" xfId="41" applyFont="1" applyBorder="1" applyAlignment="1">
      <alignment horizontal="justify" vertical="center" shrinkToFit="1"/>
    </xf>
    <xf numFmtId="0" fontId="5" fillId="0" borderId="6" xfId="41" applyFont="1" applyBorder="1" applyAlignment="1">
      <alignment horizontal="justify" vertical="center" shrinkToFit="1"/>
    </xf>
    <xf numFmtId="0" fontId="5" fillId="0" borderId="15" xfId="41" applyFont="1" applyBorder="1" applyAlignment="1">
      <alignment horizontal="center" vertical="center"/>
    </xf>
    <xf numFmtId="0" fontId="5" fillId="0" borderId="16" xfId="41" applyFont="1" applyBorder="1" applyAlignment="1">
      <alignment horizontal="center" vertical="center"/>
    </xf>
    <xf numFmtId="0" fontId="5" fillId="0" borderId="4" xfId="41" applyFont="1" applyBorder="1" applyAlignment="1">
      <alignment vertical="center" shrinkToFit="1"/>
    </xf>
    <xf numFmtId="0" fontId="5" fillId="0" borderId="6" xfId="41" applyFont="1" applyBorder="1" applyAlignment="1">
      <alignment vertical="center" shrinkToFit="1"/>
    </xf>
    <xf numFmtId="0" fontId="5" fillId="0" borderId="24" xfId="41" applyFont="1" applyBorder="1" applyAlignment="1">
      <alignment vertical="center" shrinkToFit="1"/>
    </xf>
    <xf numFmtId="0" fontId="5" fillId="0" borderId="25" xfId="41" applyFont="1" applyBorder="1" applyAlignment="1">
      <alignment vertical="center" shrinkToFit="1"/>
    </xf>
    <xf numFmtId="0" fontId="5" fillId="0" borderId="26" xfId="41" applyFont="1" applyBorder="1" applyAlignment="1">
      <alignment horizontal="center" vertical="center"/>
    </xf>
    <xf numFmtId="0" fontId="5" fillId="0" borderId="27" xfId="41" applyFont="1" applyBorder="1" applyAlignment="1">
      <alignment horizontal="center" vertical="center"/>
    </xf>
    <xf numFmtId="0" fontId="5" fillId="0" borderId="28" xfId="41" applyFont="1" applyBorder="1" applyAlignment="1">
      <alignment horizontal="center" vertical="center"/>
    </xf>
    <xf numFmtId="0" fontId="5" fillId="0" borderId="29" xfId="41" applyFont="1" applyBorder="1" applyAlignment="1">
      <alignment horizontal="center" vertical="center"/>
    </xf>
    <xf numFmtId="0" fontId="2" fillId="0" borderId="20" xfId="41" applyFont="1" applyBorder="1" applyAlignment="1">
      <alignment horizontal="center" vertical="center"/>
    </xf>
    <xf numFmtId="0" fontId="5" fillId="0" borderId="9" xfId="41" applyFont="1" applyBorder="1" applyAlignment="1">
      <alignment horizontal="center" vertical="center"/>
    </xf>
    <xf numFmtId="0" fontId="5" fillId="0" borderId="10" xfId="41" applyFont="1" applyBorder="1" applyAlignment="1">
      <alignment horizontal="center" vertical="center"/>
    </xf>
    <xf numFmtId="0" fontId="5" fillId="0" borderId="11" xfId="41" applyFont="1" applyBorder="1" applyAlignment="1">
      <alignment horizontal="center" vertical="center"/>
    </xf>
    <xf numFmtId="0" fontId="5" fillId="0" borderId="30" xfId="41" applyFont="1" applyBorder="1" applyAlignment="1">
      <alignment horizontal="justify" vertical="center"/>
    </xf>
    <xf numFmtId="0" fontId="5" fillId="0" borderId="31" xfId="41" applyFont="1" applyBorder="1" applyAlignment="1">
      <alignment horizontal="justify" vertical="center"/>
    </xf>
    <xf numFmtId="0" fontId="2" fillId="0" borderId="32" xfId="41" applyFont="1" applyBorder="1" applyAlignment="1">
      <alignment horizontal="justify" vertical="center"/>
    </xf>
    <xf numFmtId="180" fontId="44" fillId="0" borderId="4" xfId="0" applyNumberFormat="1" applyFont="1" applyBorder="1" applyAlignment="1">
      <alignment horizontal="distributed" vertical="center" indent="1"/>
    </xf>
    <xf numFmtId="180" fontId="44" fillId="0" borderId="5" xfId="0" applyNumberFormat="1" applyFont="1" applyBorder="1" applyAlignment="1">
      <alignment horizontal="distributed" vertical="center" indent="1"/>
    </xf>
    <xf numFmtId="49" fontId="27" fillId="0" borderId="0" xfId="0" applyNumberFormat="1" applyFont="1" applyFill="1" applyAlignment="1">
      <alignment horizontal="right" vertical="center"/>
    </xf>
    <xf numFmtId="0" fontId="27" fillId="0" borderId="0" xfId="0" applyFont="1" applyAlignment="1">
      <alignment horizontal="center" vertical="center"/>
    </xf>
    <xf numFmtId="177" fontId="27" fillId="0" borderId="0" xfId="0" applyNumberFormat="1" applyFont="1" applyAlignment="1">
      <alignment horizontal="justify" vertical="top" wrapText="1"/>
    </xf>
    <xf numFmtId="38" fontId="27" fillId="0" borderId="0" xfId="45" applyFont="1" applyFill="1" applyAlignment="1">
      <alignment horizontal="right" vertical="center"/>
    </xf>
    <xf numFmtId="38" fontId="27" fillId="0" borderId="10" xfId="45" applyFont="1" applyFill="1" applyBorder="1" applyAlignment="1">
      <alignment horizontal="right" vertical="center"/>
    </xf>
    <xf numFmtId="0" fontId="27" fillId="0" borderId="0" xfId="0" applyFont="1" applyAlignment="1">
      <alignment horizontal="left" vertical="center" wrapText="1"/>
    </xf>
    <xf numFmtId="176" fontId="39" fillId="0" borderId="15" xfId="0" applyNumberFormat="1" applyFont="1" applyFill="1" applyBorder="1" applyAlignment="1">
      <alignment horizontal="center" vertical="center" shrinkToFit="1"/>
    </xf>
    <xf numFmtId="0" fontId="39" fillId="0" borderId="15" xfId="0" applyFont="1" applyBorder="1" applyAlignment="1">
      <alignment horizontal="center" vertical="center"/>
    </xf>
    <xf numFmtId="176" fontId="39" fillId="0" borderId="4" xfId="0" applyNumberFormat="1" applyFont="1" applyFill="1" applyBorder="1" applyAlignment="1">
      <alignment horizontal="center" vertical="center" shrinkToFit="1"/>
    </xf>
    <xf numFmtId="176" fontId="39" fillId="0" borderId="5" xfId="0" applyNumberFormat="1" applyFont="1" applyFill="1" applyBorder="1" applyAlignment="1">
      <alignment horizontal="center" vertical="center" shrinkToFit="1"/>
    </xf>
    <xf numFmtId="176" fontId="39" fillId="0" borderId="6" xfId="0" applyNumberFormat="1" applyFont="1" applyFill="1" applyBorder="1" applyAlignment="1">
      <alignment horizontal="center" vertical="center" shrinkToFit="1"/>
    </xf>
    <xf numFmtId="0" fontId="27" fillId="0" borderId="10" xfId="0" applyFont="1" applyFill="1" applyBorder="1" applyAlignment="1">
      <alignment horizontal="center" vertical="center"/>
    </xf>
    <xf numFmtId="0" fontId="0" fillId="0" borderId="0" xfId="0" applyAlignment="1">
      <alignment horizontal="justify" vertical="center"/>
    </xf>
    <xf numFmtId="0" fontId="27" fillId="0" borderId="44" xfId="0" applyFont="1" applyBorder="1" applyAlignment="1">
      <alignment horizontal="center" vertical="center"/>
    </xf>
    <xf numFmtId="0" fontId="40" fillId="0" borderId="15" xfId="0" applyFont="1" applyBorder="1" applyAlignment="1">
      <alignment horizontal="center" vertical="center"/>
    </xf>
    <xf numFmtId="0" fontId="0" fillId="0" borderId="0" xfId="0" applyFill="1" applyAlignment="1">
      <alignment horizontal="justify" vertical="top" wrapText="1"/>
    </xf>
    <xf numFmtId="0" fontId="34" fillId="0" borderId="56" xfId="0" applyFont="1" applyBorder="1" applyAlignment="1">
      <alignment horizontal="distributed" vertical="center" indent="2"/>
    </xf>
    <xf numFmtId="0" fontId="34" fillId="0" borderId="57" xfId="0" applyFont="1" applyBorder="1" applyAlignment="1">
      <alignment horizontal="distributed" vertical="center" indent="2"/>
    </xf>
    <xf numFmtId="0" fontId="34" fillId="0" borderId="58" xfId="0" applyFont="1" applyBorder="1" applyAlignment="1">
      <alignment horizontal="distributed" vertical="center" indent="2"/>
    </xf>
    <xf numFmtId="0" fontId="34" fillId="0" borderId="75" xfId="0" applyFont="1" applyBorder="1" applyAlignment="1">
      <alignment horizontal="distributed" vertical="center" indent="2"/>
    </xf>
    <xf numFmtId="0" fontId="34" fillId="0" borderId="85" xfId="0" applyFont="1" applyBorder="1" applyAlignment="1">
      <alignment horizontal="distributed" vertical="center" indent="2"/>
    </xf>
    <xf numFmtId="0" fontId="34" fillId="0" borderId="66" xfId="0" applyFont="1" applyBorder="1" applyAlignment="1">
      <alignment horizontal="distributed" vertical="center" indent="2"/>
    </xf>
    <xf numFmtId="0" fontId="65" fillId="38" borderId="130" xfId="48" applyFont="1" applyFill="1" applyBorder="1" applyAlignment="1" applyProtection="1">
      <alignment horizontal="center" vertical="center" shrinkToFit="1"/>
      <protection locked="0"/>
    </xf>
    <xf numFmtId="0" fontId="65" fillId="38" borderId="131" xfId="48" applyFont="1" applyFill="1" applyBorder="1" applyAlignment="1" applyProtection="1">
      <alignment horizontal="center" vertical="center" shrinkToFit="1"/>
      <protection locked="0"/>
    </xf>
    <xf numFmtId="183" fontId="65" fillId="38" borderId="131" xfId="48" applyNumberFormat="1" applyFont="1" applyFill="1" applyBorder="1" applyAlignment="1" applyProtection="1">
      <alignment horizontal="right" vertical="center"/>
      <protection locked="0"/>
    </xf>
    <xf numFmtId="183" fontId="65" fillId="38" borderId="132" xfId="48" applyNumberFormat="1" applyFont="1" applyFill="1" applyBorder="1" applyAlignment="1" applyProtection="1">
      <alignment horizontal="right" vertical="center"/>
      <protection locked="0"/>
    </xf>
    <xf numFmtId="0" fontId="65" fillId="0" borderId="15" xfId="48" applyFont="1" applyBorder="1" applyAlignment="1">
      <alignment horizontal="left" vertical="center"/>
    </xf>
    <xf numFmtId="0" fontId="65" fillId="38" borderId="15" xfId="48" applyFont="1" applyFill="1" applyBorder="1" applyAlignment="1" applyProtection="1">
      <alignment horizontal="center" vertical="center"/>
      <protection locked="0"/>
    </xf>
    <xf numFmtId="0" fontId="65" fillId="38" borderId="133" xfId="48" applyFont="1" applyFill="1" applyBorder="1" applyAlignment="1" applyProtection="1">
      <alignment horizontal="center" vertical="center" shrinkToFit="1"/>
      <protection locked="0"/>
    </xf>
    <xf numFmtId="0" fontId="65" fillId="38" borderId="134" xfId="48" applyFont="1" applyFill="1" applyBorder="1" applyAlignment="1" applyProtection="1">
      <alignment horizontal="center" vertical="center" shrinkToFit="1"/>
      <protection locked="0"/>
    </xf>
    <xf numFmtId="183" fontId="65" fillId="38" borderId="134" xfId="48" applyNumberFormat="1" applyFont="1" applyFill="1" applyBorder="1" applyAlignment="1" applyProtection="1">
      <alignment horizontal="right" vertical="center"/>
      <protection locked="0"/>
    </xf>
    <xf numFmtId="183" fontId="65" fillId="38" borderId="135" xfId="48" applyNumberFormat="1" applyFont="1" applyFill="1" applyBorder="1" applyAlignment="1" applyProtection="1">
      <alignment horizontal="right" vertical="center"/>
      <protection locked="0"/>
    </xf>
    <xf numFmtId="0" fontId="66" fillId="0" borderId="122" xfId="48" applyFont="1" applyBorder="1" applyAlignment="1">
      <alignment horizontal="distributed" vertical="center" indent="1"/>
    </xf>
    <xf numFmtId="0" fontId="66" fillId="0" borderId="27" xfId="48" applyFont="1" applyBorder="1" applyAlignment="1">
      <alignment horizontal="distributed" vertical="center" indent="1"/>
    </xf>
    <xf numFmtId="0" fontId="66" fillId="0" borderId="123" xfId="48" applyFont="1" applyBorder="1" applyAlignment="1">
      <alignment horizontal="distributed" vertical="center" indent="1"/>
    </xf>
    <xf numFmtId="0" fontId="66" fillId="0" borderId="124" xfId="48" applyFont="1" applyBorder="1" applyAlignment="1">
      <alignment horizontal="distributed" vertical="center" indent="1"/>
    </xf>
    <xf numFmtId="0" fontId="66" fillId="0" borderId="125" xfId="48" applyFont="1" applyBorder="1" applyAlignment="1">
      <alignment horizontal="distributed" vertical="center" indent="1"/>
    </xf>
    <xf numFmtId="0" fontId="66" fillId="0" borderId="126" xfId="48" applyFont="1" applyBorder="1" applyAlignment="1">
      <alignment horizontal="distributed" vertical="center" indent="1"/>
    </xf>
    <xf numFmtId="0" fontId="65" fillId="0" borderId="0" xfId="48" applyFont="1" applyAlignment="1">
      <alignment horizontal="distributed" vertical="center"/>
    </xf>
    <xf numFmtId="0" fontId="65" fillId="0" borderId="0" xfId="48" applyFont="1" applyFill="1" applyAlignment="1">
      <alignment horizontal="left" vertical="center"/>
    </xf>
    <xf numFmtId="0" fontId="65" fillId="0" borderId="127" xfId="48" applyFont="1" applyBorder="1" applyAlignment="1">
      <alignment horizontal="center" vertical="center"/>
    </xf>
    <xf numFmtId="0" fontId="65" fillId="0" borderId="128" xfId="48" applyFont="1" applyBorder="1" applyAlignment="1">
      <alignment horizontal="center" vertical="center"/>
    </xf>
    <xf numFmtId="183" fontId="65" fillId="38" borderId="128" xfId="48" applyNumberFormat="1" applyFont="1" applyFill="1" applyBorder="1" applyAlignment="1" applyProtection="1">
      <alignment horizontal="right" vertical="center"/>
      <protection locked="0"/>
    </xf>
    <xf numFmtId="183" fontId="65" fillId="38" borderId="129" xfId="48" applyNumberFormat="1" applyFont="1" applyFill="1" applyBorder="1" applyAlignment="1" applyProtection="1">
      <alignment horizontal="right" vertical="center"/>
      <protection locked="0"/>
    </xf>
    <xf numFmtId="0" fontId="65" fillId="0" borderId="0" xfId="48" applyFont="1" applyAlignment="1">
      <alignment horizontal="left" vertical="center"/>
    </xf>
    <xf numFmtId="0" fontId="65" fillId="0" borderId="0" xfId="48" applyFont="1" applyAlignment="1">
      <alignment horizontal="right" vertical="center"/>
    </xf>
    <xf numFmtId="184" fontId="65" fillId="38" borderId="0" xfId="48" applyNumberFormat="1" applyFont="1" applyFill="1" applyAlignment="1" applyProtection="1">
      <alignment horizontal="right" vertical="center"/>
      <protection locked="0"/>
    </xf>
    <xf numFmtId="185" fontId="65" fillId="38" borderId="0" xfId="49" applyNumberFormat="1" applyFont="1" applyFill="1" applyAlignment="1" applyProtection="1">
      <alignment horizontal="right" vertical="center"/>
      <protection locked="0"/>
    </xf>
    <xf numFmtId="0" fontId="65" fillId="0" borderId="4" xfId="48" applyFont="1" applyBorder="1" applyAlignment="1">
      <alignment horizontal="center" vertical="center"/>
    </xf>
    <xf numFmtId="0" fontId="65" fillId="0" borderId="5" xfId="48" applyFont="1" applyBorder="1" applyAlignment="1">
      <alignment horizontal="center" vertical="center"/>
    </xf>
    <xf numFmtId="0" fontId="65" fillId="0" borderId="139" xfId="48" applyFont="1" applyBorder="1" applyAlignment="1">
      <alignment horizontal="center" vertical="center"/>
    </xf>
    <xf numFmtId="0" fontId="65" fillId="0" borderId="18" xfId="48" applyFont="1" applyBorder="1" applyAlignment="1">
      <alignment horizontal="center" vertical="center"/>
    </xf>
    <xf numFmtId="0" fontId="65" fillId="0" borderId="19" xfId="48" applyFont="1" applyBorder="1" applyAlignment="1">
      <alignment horizontal="center" vertical="center"/>
    </xf>
    <xf numFmtId="0" fontId="65" fillId="0" borderId="136" xfId="48" applyFont="1" applyBorder="1" applyAlignment="1">
      <alignment horizontal="center" vertical="center"/>
    </xf>
    <xf numFmtId="0" fontId="65" fillId="0" borderId="137" xfId="48" applyFont="1" applyBorder="1" applyAlignment="1">
      <alignment horizontal="center" vertical="center"/>
    </xf>
    <xf numFmtId="183" fontId="65" fillId="0" borderId="137" xfId="48" applyNumberFormat="1" applyFont="1" applyBorder="1" applyAlignment="1">
      <alignment horizontal="right" vertical="center"/>
    </xf>
    <xf numFmtId="183" fontId="65" fillId="0" borderId="138" xfId="48" applyNumberFormat="1" applyFont="1" applyBorder="1" applyAlignment="1">
      <alignment horizontal="right" vertical="center"/>
    </xf>
    <xf numFmtId="0" fontId="65" fillId="38" borderId="4" xfId="48" applyFont="1" applyFill="1" applyBorder="1" applyAlignment="1" applyProtection="1">
      <alignment horizontal="left" vertical="center" shrinkToFit="1"/>
      <protection locked="0"/>
    </xf>
    <xf numFmtId="0" fontId="65" fillId="38" borderId="5" xfId="48" applyFont="1" applyFill="1" applyBorder="1" applyAlignment="1" applyProtection="1">
      <alignment horizontal="left" vertical="center" shrinkToFit="1"/>
      <protection locked="0"/>
    </xf>
    <xf numFmtId="0" fontId="65" fillId="38" borderId="6" xfId="48" applyFont="1" applyFill="1" applyBorder="1" applyAlignment="1" applyProtection="1">
      <alignment horizontal="left" vertical="center" shrinkToFit="1"/>
      <protection locked="0"/>
    </xf>
    <xf numFmtId="0" fontId="65" fillId="38" borderId="4" xfId="48" applyFont="1" applyFill="1" applyBorder="1" applyAlignment="1" applyProtection="1">
      <alignment horizontal="center" vertical="center"/>
      <protection locked="0"/>
    </xf>
    <xf numFmtId="0" fontId="65" fillId="38" borderId="5" xfId="48" applyFont="1" applyFill="1" applyBorder="1" applyAlignment="1" applyProtection="1">
      <alignment horizontal="center" vertical="center"/>
      <protection locked="0"/>
    </xf>
    <xf numFmtId="0" fontId="65" fillId="38" borderId="6" xfId="48" applyFont="1" applyFill="1" applyBorder="1" applyAlignment="1" applyProtection="1">
      <alignment horizontal="center" vertical="center"/>
      <protection locked="0"/>
    </xf>
    <xf numFmtId="0" fontId="65" fillId="38" borderId="0" xfId="48" applyFont="1" applyFill="1" applyAlignment="1" applyProtection="1">
      <alignment horizontal="justify" vertical="center"/>
      <protection locked="0"/>
    </xf>
    <xf numFmtId="0" fontId="65" fillId="0" borderId="143" xfId="48" applyFont="1" applyBorder="1" applyAlignment="1">
      <alignment horizontal="center" vertical="center"/>
    </xf>
    <xf numFmtId="0" fontId="65" fillId="0" borderId="144" xfId="48" applyFont="1" applyBorder="1" applyAlignment="1">
      <alignment horizontal="center" vertical="center"/>
    </xf>
    <xf numFmtId="184" fontId="65" fillId="38" borderId="144" xfId="48" applyNumberFormat="1" applyFont="1" applyFill="1" applyBorder="1" applyAlignment="1" applyProtection="1">
      <alignment horizontal="center" vertical="center"/>
      <protection locked="0"/>
    </xf>
    <xf numFmtId="184" fontId="65" fillId="38" borderId="145" xfId="48" applyNumberFormat="1" applyFont="1" applyFill="1" applyBorder="1" applyAlignment="1" applyProtection="1">
      <alignment horizontal="center" vertical="center"/>
      <protection locked="0"/>
    </xf>
    <xf numFmtId="0" fontId="65" fillId="0" borderId="146" xfId="48" applyFont="1" applyBorder="1" applyAlignment="1">
      <alignment horizontal="center" vertical="center"/>
    </xf>
    <xf numFmtId="0" fontId="65" fillId="0" borderId="147" xfId="48" applyFont="1" applyBorder="1" applyAlignment="1">
      <alignment horizontal="center" vertical="center"/>
    </xf>
    <xf numFmtId="184" fontId="65" fillId="0" borderId="147" xfId="48" applyNumberFormat="1" applyFont="1" applyBorder="1" applyAlignment="1">
      <alignment horizontal="center" vertical="center"/>
    </xf>
    <xf numFmtId="184" fontId="65" fillId="0" borderId="148" xfId="48" applyNumberFormat="1" applyFont="1" applyBorder="1" applyAlignment="1">
      <alignment horizontal="center" vertical="center"/>
    </xf>
    <xf numFmtId="0" fontId="65" fillId="0" borderId="140" xfId="48" applyFont="1" applyBorder="1" applyAlignment="1">
      <alignment horizontal="center" vertical="center"/>
    </xf>
    <xf numFmtId="0" fontId="65" fillId="0" borderId="141" xfId="48" applyFont="1" applyBorder="1" applyAlignment="1">
      <alignment horizontal="center" vertical="center"/>
    </xf>
    <xf numFmtId="184" fontId="65" fillId="38" borderId="141" xfId="48" applyNumberFormat="1" applyFont="1" applyFill="1" applyBorder="1" applyAlignment="1" applyProtection="1">
      <alignment horizontal="center" vertical="center"/>
      <protection locked="0"/>
    </xf>
    <xf numFmtId="184" fontId="65" fillId="38" borderId="142" xfId="48" applyNumberFormat="1" applyFont="1" applyFill="1" applyBorder="1" applyAlignment="1" applyProtection="1">
      <alignment horizontal="center" vertical="center"/>
      <protection locked="0"/>
    </xf>
    <xf numFmtId="0" fontId="65" fillId="0" borderId="130" xfId="48" applyFont="1" applyBorder="1" applyAlignment="1">
      <alignment horizontal="center" vertical="center"/>
    </xf>
    <xf numFmtId="0" fontId="65" fillId="0" borderId="131" xfId="48" applyFont="1" applyBorder="1" applyAlignment="1">
      <alignment horizontal="center" vertical="center"/>
    </xf>
    <xf numFmtId="184" fontId="65" fillId="38" borderId="131" xfId="48" applyNumberFormat="1" applyFont="1" applyFill="1" applyBorder="1" applyAlignment="1" applyProtection="1">
      <alignment horizontal="center" vertical="center"/>
      <protection locked="0"/>
    </xf>
    <xf numFmtId="184" fontId="65" fillId="38" borderId="132" xfId="48" applyNumberFormat="1" applyFont="1" applyFill="1" applyBorder="1" applyAlignment="1" applyProtection="1">
      <alignment horizontal="center" vertical="center"/>
      <protection locked="0"/>
    </xf>
    <xf numFmtId="0" fontId="65" fillId="38" borderId="1" xfId="48" applyFont="1" applyFill="1" applyBorder="1" applyAlignment="1" applyProtection="1">
      <alignment horizontal="justify" vertical="center"/>
      <protection locked="0"/>
    </xf>
    <xf numFmtId="0" fontId="65" fillId="38" borderId="2" xfId="48" applyFont="1" applyFill="1" applyBorder="1" applyAlignment="1" applyProtection="1">
      <alignment horizontal="justify" vertical="center"/>
      <protection locked="0"/>
    </xf>
    <xf numFmtId="0" fontId="65" fillId="38" borderId="3" xfId="48" applyFont="1" applyFill="1" applyBorder="1" applyAlignment="1" applyProtection="1">
      <alignment horizontal="justify" vertical="center"/>
      <protection locked="0"/>
    </xf>
    <xf numFmtId="0" fontId="65" fillId="38" borderId="7" xfId="48" applyFont="1" applyFill="1" applyBorder="1" applyAlignment="1" applyProtection="1">
      <alignment horizontal="justify" vertical="center"/>
      <protection locked="0"/>
    </xf>
    <xf numFmtId="0" fontId="65" fillId="38" borderId="0" xfId="48" applyFont="1" applyFill="1" applyBorder="1" applyAlignment="1" applyProtection="1">
      <alignment horizontal="justify" vertical="center"/>
      <protection locked="0"/>
    </xf>
    <xf numFmtId="0" fontId="65" fillId="38" borderId="8" xfId="48" applyFont="1" applyFill="1" applyBorder="1" applyAlignment="1" applyProtection="1">
      <alignment horizontal="justify" vertical="center"/>
      <protection locked="0"/>
    </xf>
    <xf numFmtId="0" fontId="65" fillId="38" borderId="9" xfId="48" applyFont="1" applyFill="1" applyBorder="1" applyAlignment="1" applyProtection="1">
      <alignment horizontal="justify" vertical="center"/>
      <protection locked="0"/>
    </xf>
    <xf numFmtId="0" fontId="65" fillId="38" borderId="10" xfId="48" applyFont="1" applyFill="1" applyBorder="1" applyAlignment="1" applyProtection="1">
      <alignment horizontal="justify" vertical="center"/>
      <protection locked="0"/>
    </xf>
    <xf numFmtId="0" fontId="65" fillId="38" borderId="11" xfId="48" applyFont="1" applyFill="1" applyBorder="1" applyAlignment="1" applyProtection="1">
      <alignment horizontal="justify" vertical="center"/>
      <protection locked="0"/>
    </xf>
    <xf numFmtId="0" fontId="65" fillId="0" borderId="1" xfId="48" applyFont="1" applyBorder="1" applyAlignment="1">
      <alignment horizontal="center" vertical="center"/>
    </xf>
    <xf numFmtId="0" fontId="65" fillId="0" borderId="2" xfId="48" applyFont="1" applyBorder="1" applyAlignment="1">
      <alignment horizontal="center" vertical="center"/>
    </xf>
    <xf numFmtId="0" fontId="65" fillId="0" borderId="149" xfId="48" applyFont="1" applyBorder="1" applyAlignment="1">
      <alignment horizontal="center" vertical="center"/>
    </xf>
    <xf numFmtId="0" fontId="65" fillId="0" borderId="9" xfId="48" applyFont="1" applyBorder="1" applyAlignment="1">
      <alignment horizontal="center" vertical="center"/>
    </xf>
    <xf numFmtId="0" fontId="65" fillId="0" borderId="10" xfId="48" applyFont="1" applyBorder="1" applyAlignment="1">
      <alignment horizontal="center" vertical="center"/>
    </xf>
    <xf numFmtId="0" fontId="65" fillId="0" borderId="151" xfId="48" applyFont="1" applyBorder="1" applyAlignment="1">
      <alignment horizontal="center" vertical="center"/>
    </xf>
    <xf numFmtId="0" fontId="65" fillId="0" borderId="150" xfId="48" applyFont="1" applyBorder="1" applyAlignment="1">
      <alignment horizontal="center" vertical="center"/>
    </xf>
    <xf numFmtId="0" fontId="65" fillId="0" borderId="152" xfId="48" applyFont="1" applyBorder="1" applyAlignment="1">
      <alignment horizontal="center" vertical="center"/>
    </xf>
    <xf numFmtId="0" fontId="65" fillId="0" borderId="150" xfId="48" applyFont="1" applyBorder="1" applyAlignment="1">
      <alignment horizontal="center" vertical="center" wrapText="1"/>
    </xf>
    <xf numFmtId="0" fontId="65" fillId="0" borderId="2" xfId="48" applyFont="1" applyBorder="1" applyAlignment="1">
      <alignment horizontal="center" vertical="center" wrapText="1"/>
    </xf>
    <xf numFmtId="0" fontId="65" fillId="0" borderId="149" xfId="48" applyFont="1" applyBorder="1" applyAlignment="1">
      <alignment horizontal="center" vertical="center" wrapText="1"/>
    </xf>
    <xf numFmtId="0" fontId="65" fillId="0" borderId="152" xfId="48" applyFont="1" applyBorder="1" applyAlignment="1">
      <alignment horizontal="center" vertical="center" wrapText="1"/>
    </xf>
    <xf numFmtId="0" fontId="65" fillId="0" borderId="10" xfId="48" applyFont="1" applyBorder="1" applyAlignment="1">
      <alignment horizontal="center" vertical="center" wrapText="1"/>
    </xf>
    <xf numFmtId="0" fontId="65" fillId="0" borderId="151" xfId="48" applyFont="1" applyBorder="1" applyAlignment="1">
      <alignment horizontal="center" vertical="center" wrapText="1"/>
    </xf>
    <xf numFmtId="0" fontId="65" fillId="0" borderId="3" xfId="48" applyFont="1" applyBorder="1" applyAlignment="1">
      <alignment horizontal="center" vertical="center" wrapText="1"/>
    </xf>
    <xf numFmtId="0" fontId="65" fillId="0" borderId="11" xfId="48" applyFont="1" applyBorder="1" applyAlignment="1">
      <alignment horizontal="center" vertical="center" wrapText="1"/>
    </xf>
    <xf numFmtId="0" fontId="65" fillId="38" borderId="153" xfId="48" applyFont="1" applyFill="1" applyBorder="1" applyAlignment="1" applyProtection="1">
      <alignment horizontal="left" vertical="center" indent="1"/>
      <protection locked="0"/>
    </xf>
    <xf numFmtId="0" fontId="65" fillId="38" borderId="154" xfId="48" applyFont="1" applyFill="1" applyBorder="1" applyAlignment="1" applyProtection="1">
      <alignment horizontal="left" vertical="center" indent="1"/>
      <protection locked="0"/>
    </xf>
    <xf numFmtId="0" fontId="65" fillId="38" borderId="155" xfId="48" applyFont="1" applyFill="1" applyBorder="1" applyAlignment="1" applyProtection="1">
      <alignment horizontal="left" vertical="center" indent="1"/>
      <protection locked="0"/>
    </xf>
    <xf numFmtId="186" fontId="65" fillId="38" borderId="156" xfId="48" applyNumberFormat="1" applyFont="1" applyFill="1" applyBorder="1" applyAlignment="1" applyProtection="1">
      <alignment horizontal="center" vertical="center"/>
      <protection locked="0"/>
    </xf>
    <xf numFmtId="186" fontId="65" fillId="38" borderId="154" xfId="48" applyNumberFormat="1" applyFont="1" applyFill="1" applyBorder="1" applyAlignment="1" applyProtection="1">
      <alignment horizontal="center" vertical="center"/>
      <protection locked="0"/>
    </xf>
    <xf numFmtId="187" fontId="71" fillId="0" borderId="154" xfId="48" applyNumberFormat="1" applyFont="1" applyBorder="1" applyAlignment="1">
      <alignment horizontal="left" vertical="center"/>
    </xf>
    <xf numFmtId="187" fontId="71" fillId="0" borderId="155" xfId="48" applyNumberFormat="1" applyFont="1" applyBorder="1" applyAlignment="1">
      <alignment horizontal="left" vertical="center"/>
    </xf>
    <xf numFmtId="0" fontId="65" fillId="38" borderId="156" xfId="48" applyFont="1" applyFill="1" applyBorder="1" applyAlignment="1" applyProtection="1">
      <alignment horizontal="center" vertical="center"/>
      <protection locked="0"/>
    </xf>
    <xf numFmtId="0" fontId="65" fillId="38" borderId="154" xfId="48" applyFont="1" applyFill="1" applyBorder="1" applyAlignment="1" applyProtection="1">
      <alignment horizontal="center" vertical="center"/>
      <protection locked="0"/>
    </xf>
    <xf numFmtId="0" fontId="65" fillId="38" borderId="155" xfId="48" applyFont="1" applyFill="1" applyBorder="1" applyAlignment="1" applyProtection="1">
      <alignment horizontal="center" vertical="center"/>
      <protection locked="0"/>
    </xf>
    <xf numFmtId="0" fontId="65" fillId="38" borderId="157" xfId="48" applyFont="1" applyFill="1" applyBorder="1" applyAlignment="1" applyProtection="1">
      <alignment horizontal="center" vertical="center"/>
      <protection locked="0"/>
    </xf>
    <xf numFmtId="0" fontId="65" fillId="38" borderId="158" xfId="48" applyFont="1" applyFill="1" applyBorder="1" applyAlignment="1" applyProtection="1">
      <alignment horizontal="left" vertical="center" indent="1" shrinkToFit="1"/>
      <protection locked="0"/>
    </xf>
    <xf numFmtId="0" fontId="65" fillId="38" borderId="159" xfId="48" applyFont="1" applyFill="1" applyBorder="1" applyAlignment="1" applyProtection="1">
      <alignment horizontal="left" vertical="center" indent="1" shrinkToFit="1"/>
      <protection locked="0"/>
    </xf>
    <xf numFmtId="0" fontId="65" fillId="38" borderId="160" xfId="48" applyFont="1" applyFill="1" applyBorder="1" applyAlignment="1" applyProtection="1">
      <alignment horizontal="left" vertical="center" indent="1" shrinkToFit="1"/>
      <protection locked="0"/>
    </xf>
    <xf numFmtId="186" fontId="65" fillId="38" borderId="161" xfId="48" applyNumberFormat="1" applyFont="1" applyFill="1" applyBorder="1" applyAlignment="1" applyProtection="1">
      <alignment horizontal="center" vertical="center"/>
      <protection locked="0"/>
    </xf>
    <xf numFmtId="186" fontId="65" fillId="38" borderId="159" xfId="48" applyNumberFormat="1" applyFont="1" applyFill="1" applyBorder="1" applyAlignment="1" applyProtection="1">
      <alignment horizontal="center" vertical="center"/>
      <protection locked="0"/>
    </xf>
    <xf numFmtId="188" fontId="72" fillId="0" borderId="159" xfId="48" applyNumberFormat="1" applyFont="1" applyBorder="1" applyAlignment="1">
      <alignment horizontal="center" vertical="center"/>
    </xf>
    <xf numFmtId="188" fontId="72" fillId="0" borderId="160" xfId="48" applyNumberFormat="1" applyFont="1" applyBorder="1" applyAlignment="1">
      <alignment horizontal="center" vertical="center"/>
    </xf>
    <xf numFmtId="0" fontId="65" fillId="38" borderId="161" xfId="48" applyFont="1" applyFill="1" applyBorder="1" applyAlignment="1" applyProtection="1">
      <alignment horizontal="center" vertical="center"/>
      <protection locked="0"/>
    </xf>
    <xf numFmtId="0" fontId="65" fillId="38" borderId="159" xfId="48" applyFont="1" applyFill="1" applyBorder="1" applyAlignment="1" applyProtection="1">
      <alignment horizontal="center" vertical="center"/>
      <protection locked="0"/>
    </xf>
    <xf numFmtId="0" fontId="65" fillId="38" borderId="160" xfId="48" applyFont="1" applyFill="1" applyBorder="1" applyAlignment="1" applyProtection="1">
      <alignment horizontal="center" vertical="center"/>
      <protection locked="0"/>
    </xf>
    <xf numFmtId="0" fontId="65" fillId="38" borderId="162" xfId="48" applyFont="1" applyFill="1" applyBorder="1" applyAlignment="1" applyProtection="1">
      <alignment horizontal="center" vertical="center"/>
      <protection locked="0"/>
    </xf>
    <xf numFmtId="186" fontId="65" fillId="38" borderId="153" xfId="48" applyNumberFormat="1" applyFont="1" applyFill="1" applyBorder="1" applyAlignment="1" applyProtection="1">
      <alignment horizontal="center" vertical="center"/>
      <protection locked="0"/>
    </xf>
    <xf numFmtId="188" fontId="72" fillId="38" borderId="161" xfId="48" applyNumberFormat="1" applyFont="1" applyFill="1" applyBorder="1" applyAlignment="1" applyProtection="1">
      <alignment horizontal="justify" vertical="center"/>
      <protection locked="0"/>
    </xf>
    <xf numFmtId="188" fontId="72" fillId="38" borderId="159" xfId="48" applyNumberFormat="1" applyFont="1" applyFill="1" applyBorder="1" applyAlignment="1" applyProtection="1">
      <alignment horizontal="justify" vertical="center"/>
      <protection locked="0"/>
    </xf>
    <xf numFmtId="188" fontId="72" fillId="38" borderId="162" xfId="48" applyNumberFormat="1" applyFont="1" applyFill="1" applyBorder="1" applyAlignment="1" applyProtection="1">
      <alignment horizontal="justify" vertical="center"/>
      <protection locked="0"/>
    </xf>
    <xf numFmtId="186" fontId="65" fillId="38" borderId="158" xfId="48" applyNumberFormat="1" applyFont="1" applyFill="1" applyBorder="1" applyAlignment="1" applyProtection="1">
      <alignment horizontal="center" vertical="center"/>
      <protection locked="0"/>
    </xf>
    <xf numFmtId="0" fontId="65" fillId="38" borderId="164" xfId="48" applyFont="1" applyFill="1" applyBorder="1" applyAlignment="1" applyProtection="1">
      <alignment horizontal="center" vertical="center"/>
      <protection locked="0"/>
    </xf>
    <xf numFmtId="0" fontId="65" fillId="38" borderId="163" xfId="48" applyFont="1" applyFill="1" applyBorder="1" applyAlignment="1" applyProtection="1">
      <alignment horizontal="center" vertical="center"/>
      <protection locked="0"/>
    </xf>
    <xf numFmtId="0" fontId="65" fillId="38" borderId="43" xfId="48" applyFont="1" applyFill="1" applyBorder="1" applyAlignment="1" applyProtection="1">
      <alignment horizontal="center" vertical="center"/>
      <protection locked="0"/>
    </xf>
    <xf numFmtId="0" fontId="65" fillId="0" borderId="1" xfId="48" applyFont="1" applyFill="1" applyBorder="1" applyAlignment="1">
      <alignment horizontal="center" vertical="center" wrapText="1"/>
    </xf>
    <xf numFmtId="0" fontId="65" fillId="0" borderId="2" xfId="48" applyFont="1" applyFill="1" applyBorder="1" applyAlignment="1">
      <alignment horizontal="center" vertical="center" wrapText="1"/>
    </xf>
    <xf numFmtId="0" fontId="65" fillId="0" borderId="149" xfId="48" applyFont="1" applyFill="1" applyBorder="1" applyAlignment="1">
      <alignment horizontal="center" vertical="center" wrapText="1"/>
    </xf>
    <xf numFmtId="0" fontId="65" fillId="0" borderId="9" xfId="48" applyFont="1" applyFill="1" applyBorder="1" applyAlignment="1">
      <alignment horizontal="center" vertical="center" wrapText="1"/>
    </xf>
    <xf numFmtId="0" fontId="65" fillId="0" borderId="10" xfId="48" applyFont="1" applyFill="1" applyBorder="1" applyAlignment="1">
      <alignment horizontal="center" vertical="center" wrapText="1"/>
    </xf>
    <xf numFmtId="0" fontId="65" fillId="0" borderId="151" xfId="48" applyFont="1" applyFill="1" applyBorder="1" applyAlignment="1">
      <alignment horizontal="center" vertical="center" wrapText="1"/>
    </xf>
    <xf numFmtId="0" fontId="65" fillId="38" borderId="2" xfId="48" applyFont="1" applyFill="1" applyBorder="1" applyAlignment="1" applyProtection="1">
      <alignment horizontal="justify" vertical="top" wrapText="1"/>
      <protection locked="0"/>
    </xf>
    <xf numFmtId="0" fontId="65" fillId="38" borderId="3" xfId="48" applyFont="1" applyFill="1" applyBorder="1" applyAlignment="1" applyProtection="1">
      <alignment horizontal="justify" vertical="top" wrapText="1"/>
      <protection locked="0"/>
    </xf>
    <xf numFmtId="0" fontId="65" fillId="38" borderId="10" xfId="48" applyFont="1" applyFill="1" applyBorder="1" applyAlignment="1" applyProtection="1">
      <alignment horizontal="justify" vertical="top" wrapText="1"/>
      <protection locked="0"/>
    </xf>
    <xf numFmtId="0" fontId="65" fillId="38" borderId="11" xfId="48" applyFont="1" applyFill="1" applyBorder="1" applyAlignment="1" applyProtection="1">
      <alignment horizontal="justify" vertical="top" wrapText="1"/>
      <protection locked="0"/>
    </xf>
    <xf numFmtId="0" fontId="65" fillId="0" borderId="38" xfId="48" applyFont="1" applyBorder="1" applyAlignment="1">
      <alignment horizontal="center" vertical="center"/>
    </xf>
    <xf numFmtId="0" fontId="65" fillId="0" borderId="39" xfId="48" applyFont="1" applyBorder="1" applyAlignment="1">
      <alignment horizontal="center" vertical="center"/>
    </xf>
    <xf numFmtId="0" fontId="65" fillId="0" borderId="165" xfId="48" applyFont="1" applyBorder="1" applyAlignment="1">
      <alignment horizontal="center" vertical="center"/>
    </xf>
    <xf numFmtId="0" fontId="65" fillId="0" borderId="40" xfId="48" applyFont="1" applyBorder="1" applyAlignment="1">
      <alignment horizontal="center" vertical="center"/>
    </xf>
    <xf numFmtId="0" fontId="65" fillId="38" borderId="41" xfId="48" applyFont="1" applyFill="1" applyBorder="1" applyAlignment="1" applyProtection="1">
      <alignment horizontal="left" vertical="center" indent="1" shrinkToFit="1"/>
      <protection locked="0"/>
    </xf>
    <xf numFmtId="0" fontId="65" fillId="38" borderId="42" xfId="48" applyFont="1" applyFill="1" applyBorder="1" applyAlignment="1" applyProtection="1">
      <alignment horizontal="left" vertical="center" indent="1" shrinkToFit="1"/>
      <protection locked="0"/>
    </xf>
    <xf numFmtId="0" fontId="65" fillId="38" borderId="163" xfId="48" applyFont="1" applyFill="1" applyBorder="1" applyAlignment="1" applyProtection="1">
      <alignment horizontal="left" vertical="center" indent="1" shrinkToFit="1"/>
      <protection locked="0"/>
    </xf>
    <xf numFmtId="186" fontId="65" fillId="38" borderId="164" xfId="48" applyNumberFormat="1" applyFont="1" applyFill="1" applyBorder="1" applyAlignment="1" applyProtection="1">
      <alignment horizontal="center" vertical="center"/>
      <protection locked="0"/>
    </xf>
    <xf numFmtId="186" fontId="65" fillId="38" borderId="42" xfId="48" applyNumberFormat="1" applyFont="1" applyFill="1" applyBorder="1" applyAlignment="1" applyProtection="1">
      <alignment horizontal="center" vertical="center"/>
      <protection locked="0"/>
    </xf>
    <xf numFmtId="188" fontId="72" fillId="0" borderId="42" xfId="48" applyNumberFormat="1" applyFont="1" applyBorder="1" applyAlignment="1">
      <alignment horizontal="center" vertical="center"/>
    </xf>
    <xf numFmtId="188" fontId="72" fillId="0" borderId="163" xfId="48" applyNumberFormat="1" applyFont="1" applyBorder="1" applyAlignment="1">
      <alignment horizontal="center" vertical="center"/>
    </xf>
    <xf numFmtId="0" fontId="65" fillId="38" borderId="42" xfId="48" applyFont="1" applyFill="1" applyBorder="1" applyAlignment="1" applyProtection="1">
      <alignment horizontal="center" vertical="center"/>
      <protection locked="0"/>
    </xf>
    <xf numFmtId="193" fontId="65" fillId="0" borderId="0" xfId="50" applyNumberFormat="1" applyFont="1" applyFill="1" applyBorder="1" applyAlignment="1">
      <alignment horizontal="left" vertical="center"/>
    </xf>
    <xf numFmtId="189" fontId="65" fillId="38" borderId="0" xfId="50" applyNumberFormat="1" applyFont="1" applyFill="1" applyBorder="1" applyAlignment="1" applyProtection="1">
      <alignment horizontal="right" vertical="center"/>
      <protection locked="0"/>
    </xf>
    <xf numFmtId="194" fontId="72" fillId="38" borderId="10" xfId="48" applyNumberFormat="1" applyFont="1" applyFill="1" applyBorder="1" applyAlignment="1">
      <alignment horizontal="center" vertical="center"/>
    </xf>
    <xf numFmtId="0" fontId="65" fillId="0" borderId="127" xfId="48" applyFont="1" applyBorder="1" applyAlignment="1">
      <alignment horizontal="center" vertical="center" wrapText="1"/>
    </xf>
    <xf numFmtId="0" fontId="65" fillId="0" borderId="128" xfId="48" applyFont="1" applyBorder="1" applyAlignment="1">
      <alignment horizontal="center" vertical="center" wrapText="1"/>
    </xf>
    <xf numFmtId="0" fontId="65" fillId="0" borderId="133" xfId="48" applyFont="1" applyBorder="1" applyAlignment="1">
      <alignment horizontal="center" vertical="center" wrapText="1"/>
    </xf>
    <xf numFmtId="0" fontId="65" fillId="0" borderId="134" xfId="48" applyFont="1" applyBorder="1" applyAlignment="1">
      <alignment horizontal="center" vertical="center" wrapText="1"/>
    </xf>
    <xf numFmtId="0" fontId="65" fillId="0" borderId="128" xfId="48" applyFont="1" applyFill="1" applyBorder="1" applyAlignment="1">
      <alignment horizontal="center" vertical="center" wrapText="1"/>
    </xf>
    <xf numFmtId="0" fontId="73" fillId="0" borderId="128" xfId="48" applyFont="1" applyBorder="1" applyAlignment="1">
      <alignment horizontal="center" vertical="center" wrapText="1"/>
    </xf>
    <xf numFmtId="0" fontId="73" fillId="0" borderId="134" xfId="48" applyFont="1" applyBorder="1" applyAlignment="1">
      <alignment horizontal="center" vertical="center" wrapText="1"/>
    </xf>
    <xf numFmtId="0" fontId="65" fillId="0" borderId="129" xfId="48" applyFont="1" applyBorder="1" applyAlignment="1">
      <alignment horizontal="center" vertical="center" wrapText="1"/>
    </xf>
    <xf numFmtId="0" fontId="65" fillId="0" borderId="135" xfId="48" applyFont="1" applyBorder="1" applyAlignment="1">
      <alignment horizontal="center" vertical="center" wrapText="1"/>
    </xf>
    <xf numFmtId="190" fontId="65" fillId="38" borderId="0" xfId="50" applyNumberFormat="1" applyFont="1" applyFill="1" applyBorder="1" applyAlignment="1" applyProtection="1">
      <alignment horizontal="right" vertical="center"/>
      <protection locked="0"/>
    </xf>
    <xf numFmtId="191" fontId="65" fillId="38" borderId="0" xfId="50" applyNumberFormat="1" applyFont="1" applyFill="1" applyBorder="1" applyAlignment="1" applyProtection="1">
      <alignment horizontal="center" vertical="center"/>
      <protection locked="0"/>
    </xf>
    <xf numFmtId="0" fontId="65" fillId="0" borderId="0" xfId="48" applyFont="1" applyBorder="1" applyAlignment="1">
      <alignment horizontal="center" vertical="center"/>
    </xf>
    <xf numFmtId="192" fontId="65" fillId="38" borderId="0" xfId="50" applyNumberFormat="1" applyFont="1" applyFill="1" applyBorder="1" applyAlignment="1" applyProtection="1">
      <alignment horizontal="center" vertical="center"/>
      <protection locked="0"/>
    </xf>
    <xf numFmtId="0" fontId="65" fillId="0" borderId="134" xfId="48" applyFont="1" applyFill="1" applyBorder="1" applyAlignment="1">
      <alignment horizontal="center" vertical="center" shrinkToFit="1"/>
    </xf>
    <xf numFmtId="0" fontId="65" fillId="0" borderId="135" xfId="48" applyFont="1" applyFill="1" applyBorder="1" applyAlignment="1">
      <alignment horizontal="center" vertical="center" shrinkToFit="1"/>
    </xf>
    <xf numFmtId="0" fontId="65" fillId="38" borderId="140" xfId="48" applyFont="1" applyFill="1" applyBorder="1" applyAlignment="1" applyProtection="1">
      <alignment horizontal="center" vertical="center" shrinkToFit="1"/>
      <protection locked="0"/>
    </xf>
    <xf numFmtId="0" fontId="65" fillId="38" borderId="141" xfId="48" applyFont="1" applyFill="1" applyBorder="1" applyAlignment="1" applyProtection="1">
      <alignment horizontal="center" vertical="center" shrinkToFit="1"/>
      <protection locked="0"/>
    </xf>
    <xf numFmtId="0" fontId="65" fillId="38" borderId="165" xfId="48" applyFont="1" applyFill="1" applyBorder="1" applyAlignment="1" applyProtection="1">
      <alignment horizontal="center" vertical="center" shrinkToFit="1"/>
      <protection locked="0"/>
    </xf>
    <xf numFmtId="0" fontId="65" fillId="38" borderId="39" xfId="48" applyFont="1" applyFill="1" applyBorder="1" applyAlignment="1" applyProtection="1">
      <alignment horizontal="center" vertical="center" shrinkToFit="1"/>
      <protection locked="0"/>
    </xf>
    <xf numFmtId="195" fontId="65" fillId="38" borderId="165" xfId="48" applyNumberFormat="1" applyFont="1" applyFill="1" applyBorder="1" applyAlignment="1" applyProtection="1">
      <alignment horizontal="center" vertical="center"/>
      <protection locked="0"/>
    </xf>
    <xf numFmtId="195" fontId="65" fillId="38" borderId="166" xfId="48" applyNumberFormat="1" applyFont="1" applyFill="1" applyBorder="1" applyAlignment="1" applyProtection="1">
      <alignment horizontal="center" vertical="center"/>
      <protection locked="0"/>
    </xf>
    <xf numFmtId="196" fontId="72" fillId="38" borderId="150" xfId="48" applyNumberFormat="1" applyFont="1" applyFill="1" applyBorder="1" applyAlignment="1" applyProtection="1">
      <alignment horizontal="center" vertical="center"/>
      <protection locked="0"/>
    </xf>
    <xf numFmtId="196" fontId="72" fillId="38" borderId="2" xfId="48" applyNumberFormat="1" applyFont="1" applyFill="1" applyBorder="1" applyAlignment="1" applyProtection="1">
      <alignment horizontal="center" vertical="center"/>
      <protection locked="0"/>
    </xf>
    <xf numFmtId="9" fontId="65" fillId="0" borderId="165" xfId="51" applyFont="1" applyBorder="1" applyAlignment="1">
      <alignment horizontal="center" vertical="center"/>
    </xf>
    <xf numFmtId="9" fontId="65" fillId="0" borderId="40" xfId="51" applyFont="1" applyBorder="1" applyAlignment="1">
      <alignment horizontal="center" vertical="center"/>
    </xf>
    <xf numFmtId="0" fontId="65" fillId="38" borderId="150" xfId="48" applyNumberFormat="1" applyFont="1" applyFill="1" applyBorder="1" applyAlignment="1" applyProtection="1">
      <alignment horizontal="center" vertical="center"/>
      <protection locked="0"/>
    </xf>
    <xf numFmtId="0" fontId="65" fillId="38" borderId="2" xfId="48" applyNumberFormat="1" applyFont="1" applyFill="1" applyBorder="1" applyAlignment="1" applyProtection="1">
      <alignment horizontal="center" vertical="center"/>
      <protection locked="0"/>
    </xf>
    <xf numFmtId="0" fontId="65" fillId="38" borderId="140" xfId="48" applyFont="1" applyFill="1" applyBorder="1" applyAlignment="1" applyProtection="1">
      <alignment horizontal="center" vertical="center"/>
      <protection locked="0"/>
    </xf>
    <xf numFmtId="0" fontId="65" fillId="38" borderId="141" xfId="48" applyFont="1" applyFill="1" applyBorder="1" applyAlignment="1" applyProtection="1">
      <alignment horizontal="center" vertical="center"/>
      <protection locked="0"/>
    </xf>
    <xf numFmtId="0" fontId="71" fillId="0" borderId="128" xfId="48" applyFont="1" applyBorder="1" applyAlignment="1">
      <alignment horizontal="center" vertical="center" wrapText="1"/>
    </xf>
    <xf numFmtId="0" fontId="71" fillId="0" borderId="134" xfId="48" applyFont="1" applyBorder="1" applyAlignment="1">
      <alignment horizontal="center" vertical="center" wrapText="1"/>
    </xf>
    <xf numFmtId="0" fontId="65" fillId="0" borderId="127" xfId="48" applyFont="1" applyFill="1" applyBorder="1" applyAlignment="1">
      <alignment horizontal="center" vertical="center" wrapText="1"/>
    </xf>
    <xf numFmtId="0" fontId="65" fillId="0" borderId="165" xfId="48" applyFont="1" applyFill="1" applyBorder="1" applyAlignment="1">
      <alignment horizontal="center" vertical="center" wrapText="1"/>
    </xf>
    <xf numFmtId="0" fontId="65" fillId="0" borderId="3" xfId="48" applyFont="1" applyFill="1" applyBorder="1" applyAlignment="1">
      <alignment horizontal="center" vertical="center" wrapText="1"/>
    </xf>
    <xf numFmtId="0" fontId="65" fillId="0" borderId="133" xfId="48" applyFont="1" applyFill="1" applyBorder="1" applyAlignment="1">
      <alignment horizontal="center" vertical="center" shrinkToFit="1"/>
    </xf>
    <xf numFmtId="0" fontId="65" fillId="0" borderId="164" xfId="48" applyFont="1" applyFill="1" applyBorder="1" applyAlignment="1">
      <alignment horizontal="center" vertical="center" shrinkToFit="1"/>
    </xf>
    <xf numFmtId="197" fontId="65" fillId="38" borderId="141" xfId="48" applyNumberFormat="1" applyFont="1" applyFill="1" applyBorder="1" applyAlignment="1" applyProtection="1">
      <alignment horizontal="center" vertical="center"/>
      <protection locked="0"/>
    </xf>
    <xf numFmtId="197" fontId="65" fillId="38" borderId="156" xfId="48" applyNumberFormat="1" applyFont="1" applyFill="1" applyBorder="1" applyAlignment="1" applyProtection="1">
      <alignment horizontal="center" vertical="center"/>
      <protection locked="0"/>
    </xf>
    <xf numFmtId="198" fontId="65" fillId="38" borderId="140" xfId="48" applyNumberFormat="1" applyFont="1" applyFill="1" applyBorder="1" applyAlignment="1" applyProtection="1">
      <alignment horizontal="center" vertical="center"/>
      <protection locked="0"/>
    </xf>
    <xf numFmtId="198" fontId="65" fillId="38" borderId="156" xfId="48" applyNumberFormat="1" applyFont="1" applyFill="1" applyBorder="1" applyAlignment="1" applyProtection="1">
      <alignment horizontal="center" vertical="center"/>
      <protection locked="0"/>
    </xf>
    <xf numFmtId="198" fontId="65" fillId="38" borderId="141" xfId="48" applyNumberFormat="1" applyFont="1" applyFill="1" applyBorder="1" applyAlignment="1" applyProtection="1">
      <alignment horizontal="center" vertical="center"/>
      <protection locked="0"/>
    </xf>
    <xf numFmtId="198" fontId="65" fillId="38" borderId="142" xfId="48" applyNumberFormat="1" applyFont="1" applyFill="1" applyBorder="1" applyAlignment="1" applyProtection="1">
      <alignment horizontal="center" vertical="center"/>
      <protection locked="0"/>
    </xf>
    <xf numFmtId="0" fontId="65" fillId="38" borderId="167" xfId="48" applyFont="1" applyFill="1" applyBorder="1" applyAlignment="1" applyProtection="1">
      <alignment horizontal="center" vertical="center" shrinkToFit="1"/>
      <protection locked="0"/>
    </xf>
    <xf numFmtId="0" fontId="65" fillId="38" borderId="168" xfId="48" applyFont="1" applyFill="1" applyBorder="1" applyAlignment="1" applyProtection="1">
      <alignment horizontal="center" vertical="center" shrinkToFit="1"/>
      <protection locked="0"/>
    </xf>
    <xf numFmtId="195" fontId="65" fillId="38" borderId="161" xfId="48" applyNumberFormat="1" applyFont="1" applyFill="1" applyBorder="1" applyAlignment="1" applyProtection="1">
      <alignment horizontal="center" vertical="center"/>
      <protection locked="0"/>
    </xf>
    <xf numFmtId="195" fontId="65" fillId="38" borderId="160" xfId="48" applyNumberFormat="1" applyFont="1" applyFill="1" applyBorder="1" applyAlignment="1" applyProtection="1">
      <alignment horizontal="center" vertical="center"/>
      <protection locked="0"/>
    </xf>
    <xf numFmtId="196" fontId="72" fillId="38" borderId="161" xfId="48" applyNumberFormat="1" applyFont="1" applyFill="1" applyBorder="1" applyAlignment="1" applyProtection="1">
      <alignment horizontal="center" vertical="center"/>
      <protection locked="0"/>
    </xf>
    <xf numFmtId="196" fontId="72" fillId="38" borderId="160" xfId="48" applyNumberFormat="1" applyFont="1" applyFill="1" applyBorder="1" applyAlignment="1" applyProtection="1">
      <alignment horizontal="center" vertical="center"/>
      <protection locked="0"/>
    </xf>
    <xf numFmtId="9" fontId="65" fillId="0" borderId="161" xfId="51" applyFont="1" applyBorder="1" applyAlignment="1">
      <alignment horizontal="center" vertical="center"/>
    </xf>
    <xf numFmtId="9" fontId="65" fillId="0" borderId="162" xfId="51" applyFont="1" applyBorder="1" applyAlignment="1">
      <alignment horizontal="center" vertical="center"/>
    </xf>
    <xf numFmtId="198" fontId="65" fillId="38" borderId="131" xfId="48" applyNumberFormat="1" applyFont="1" applyFill="1" applyBorder="1" applyAlignment="1" applyProtection="1">
      <alignment horizontal="center" vertical="center"/>
      <protection locked="0"/>
    </xf>
    <xf numFmtId="198" fontId="65" fillId="38" borderId="132" xfId="48" applyNumberFormat="1" applyFont="1" applyFill="1" applyBorder="1" applyAlignment="1" applyProtection="1">
      <alignment horizontal="center" vertical="center"/>
      <protection locked="0"/>
    </xf>
    <xf numFmtId="0" fontId="65" fillId="38" borderId="161" xfId="48" applyNumberFormat="1" applyFont="1" applyFill="1" applyBorder="1" applyAlignment="1" applyProtection="1">
      <alignment horizontal="center" vertical="center"/>
      <protection locked="0"/>
    </xf>
    <xf numFmtId="0" fontId="65" fillId="38" borderId="160" xfId="48" applyNumberFormat="1" applyFont="1" applyFill="1" applyBorder="1" applyAlignment="1" applyProtection="1">
      <alignment horizontal="center" vertical="center"/>
      <protection locked="0"/>
    </xf>
    <xf numFmtId="0" fontId="65" fillId="38" borderId="130" xfId="48" applyFont="1" applyFill="1" applyBorder="1" applyAlignment="1" applyProtection="1">
      <alignment horizontal="center" vertical="center"/>
      <protection locked="0"/>
    </xf>
    <xf numFmtId="0" fontId="65" fillId="38" borderId="131" xfId="48" applyFont="1" applyFill="1" applyBorder="1" applyAlignment="1" applyProtection="1">
      <alignment horizontal="center" vertical="center"/>
      <protection locked="0"/>
    </xf>
    <xf numFmtId="197" fontId="65" fillId="38" borderId="131" xfId="48" applyNumberFormat="1" applyFont="1" applyFill="1" applyBorder="1" applyAlignment="1" applyProtection="1">
      <alignment horizontal="center" vertical="center"/>
      <protection locked="0"/>
    </xf>
    <xf numFmtId="197" fontId="65" fillId="38" borderId="161" xfId="48" applyNumberFormat="1" applyFont="1" applyFill="1" applyBorder="1" applyAlignment="1" applyProtection="1">
      <alignment horizontal="center" vertical="center"/>
      <protection locked="0"/>
    </xf>
    <xf numFmtId="198" fontId="65" fillId="38" borderId="130" xfId="48" applyNumberFormat="1" applyFont="1" applyFill="1" applyBorder="1" applyAlignment="1" applyProtection="1">
      <alignment horizontal="center" vertical="center"/>
      <protection locked="0"/>
    </xf>
    <xf numFmtId="198" fontId="65" fillId="38" borderId="161" xfId="48" applyNumberFormat="1" applyFont="1" applyFill="1" applyBorder="1" applyAlignment="1" applyProtection="1">
      <alignment horizontal="center" vertical="center"/>
      <protection locked="0"/>
    </xf>
    <xf numFmtId="0" fontId="65" fillId="38" borderId="161" xfId="48" applyFont="1" applyFill="1" applyBorder="1" applyAlignment="1" applyProtection="1">
      <alignment horizontal="center" vertical="center" shrinkToFit="1"/>
      <protection locked="0"/>
    </xf>
    <xf numFmtId="0" fontId="65" fillId="38" borderId="159" xfId="48" applyFont="1" applyFill="1" applyBorder="1" applyAlignment="1" applyProtection="1">
      <alignment horizontal="center" vertical="center" shrinkToFit="1"/>
      <protection locked="0"/>
    </xf>
    <xf numFmtId="0" fontId="65" fillId="38" borderId="169" xfId="48" applyFont="1" applyFill="1" applyBorder="1" applyAlignment="1" applyProtection="1">
      <alignment horizontal="center" vertical="center" shrinkToFit="1"/>
      <protection locked="0"/>
    </xf>
    <xf numFmtId="0" fontId="65" fillId="38" borderId="170" xfId="48" applyFont="1" applyFill="1" applyBorder="1" applyAlignment="1" applyProtection="1">
      <alignment horizontal="center" vertical="center" shrinkToFit="1"/>
      <protection locked="0"/>
    </xf>
    <xf numFmtId="196" fontId="72" fillId="38" borderId="167" xfId="48" applyNumberFormat="1" applyFont="1" applyFill="1" applyBorder="1" applyAlignment="1" applyProtection="1">
      <alignment horizontal="center" vertical="center"/>
      <protection locked="0"/>
    </xf>
    <xf numFmtId="196" fontId="72" fillId="38" borderId="171" xfId="48" applyNumberFormat="1" applyFont="1" applyFill="1" applyBorder="1" applyAlignment="1" applyProtection="1">
      <alignment horizontal="center" vertical="center"/>
      <protection locked="0"/>
    </xf>
    <xf numFmtId="9" fontId="65" fillId="0" borderId="167" xfId="51" applyFont="1" applyBorder="1" applyAlignment="1">
      <alignment horizontal="center" vertical="center"/>
    </xf>
    <xf numFmtId="9" fontId="65" fillId="0" borderId="172" xfId="51" applyFont="1" applyBorder="1" applyAlignment="1">
      <alignment horizontal="center" vertical="center"/>
    </xf>
    <xf numFmtId="195" fontId="65" fillId="0" borderId="147" xfId="48" applyNumberFormat="1" applyFont="1" applyFill="1" applyBorder="1" applyAlignment="1">
      <alignment horizontal="center" vertical="center"/>
    </xf>
    <xf numFmtId="195" fontId="65" fillId="0" borderId="148" xfId="48" applyNumberFormat="1" applyFont="1" applyFill="1" applyBorder="1" applyAlignment="1">
      <alignment horizontal="center" vertical="center"/>
    </xf>
    <xf numFmtId="195" fontId="65" fillId="0" borderId="146" xfId="48" applyNumberFormat="1" applyFont="1" applyFill="1" applyBorder="1" applyAlignment="1">
      <alignment horizontal="center" vertical="center"/>
    </xf>
    <xf numFmtId="195" fontId="65" fillId="0" borderId="173" xfId="48" applyNumberFormat="1" applyFont="1" applyFill="1" applyBorder="1" applyAlignment="1">
      <alignment horizontal="center" vertical="center"/>
    </xf>
    <xf numFmtId="0" fontId="65" fillId="0" borderId="17" xfId="48" applyFont="1" applyBorder="1" applyAlignment="1">
      <alignment horizontal="center" vertical="center"/>
    </xf>
    <xf numFmtId="0" fontId="65" fillId="0" borderId="18" xfId="48" applyFont="1" applyBorder="1" applyAlignment="1">
      <alignment horizontal="center" vertical="center" wrapText="1"/>
    </xf>
    <xf numFmtId="0" fontId="65" fillId="0" borderId="19" xfId="48" applyFont="1" applyBorder="1" applyAlignment="1">
      <alignment horizontal="center" vertical="center" wrapText="1"/>
    </xf>
    <xf numFmtId="0" fontId="65" fillId="0" borderId="173" xfId="48" applyFont="1" applyBorder="1" applyAlignment="1">
      <alignment horizontal="center" vertical="center"/>
    </xf>
    <xf numFmtId="0" fontId="65" fillId="0" borderId="174" xfId="48" applyFont="1" applyBorder="1" applyAlignment="1">
      <alignment horizontal="center" vertical="center"/>
    </xf>
    <xf numFmtId="195" fontId="65" fillId="0" borderId="173" xfId="48" applyNumberFormat="1" applyFont="1" applyBorder="1" applyAlignment="1">
      <alignment horizontal="center" vertical="center"/>
    </xf>
    <xf numFmtId="195" fontId="65" fillId="0" borderId="174" xfId="48" applyNumberFormat="1" applyFont="1" applyBorder="1" applyAlignment="1">
      <alignment horizontal="center" vertical="center"/>
    </xf>
    <xf numFmtId="195" fontId="65" fillId="0" borderId="175" xfId="48" applyNumberFormat="1" applyFont="1" applyBorder="1" applyAlignment="1">
      <alignment horizontal="center" vertical="center"/>
    </xf>
    <xf numFmtId="0" fontId="65" fillId="38" borderId="167" xfId="48" applyNumberFormat="1" applyFont="1" applyFill="1" applyBorder="1" applyAlignment="1" applyProtection="1">
      <alignment horizontal="center" vertical="center"/>
      <protection locked="0"/>
    </xf>
    <xf numFmtId="0" fontId="65" fillId="38" borderId="171" xfId="48" applyNumberFormat="1" applyFont="1" applyFill="1" applyBorder="1" applyAlignment="1" applyProtection="1">
      <alignment horizontal="center" vertical="center"/>
      <protection locked="0"/>
    </xf>
    <xf numFmtId="0" fontId="65" fillId="0" borderId="169" xfId="48" applyFont="1" applyBorder="1" applyAlignment="1">
      <alignment horizontal="center" vertical="center"/>
    </xf>
    <xf numFmtId="0" fontId="65" fillId="0" borderId="170" xfId="48" applyFont="1" applyBorder="1" applyAlignment="1">
      <alignment horizontal="center" vertical="center"/>
    </xf>
    <xf numFmtId="0" fontId="65" fillId="0" borderId="170" xfId="48" applyFont="1" applyBorder="1" applyAlignment="1">
      <alignment vertical="center"/>
    </xf>
    <xf numFmtId="0" fontId="72" fillId="38" borderId="170" xfId="48" applyFont="1" applyFill="1" applyBorder="1" applyAlignment="1" applyProtection="1">
      <alignment horizontal="center" vertical="center" shrinkToFit="1"/>
      <protection locked="0"/>
    </xf>
    <xf numFmtId="0" fontId="65" fillId="38" borderId="170" xfId="48" applyFont="1" applyFill="1" applyBorder="1" applyAlignment="1" applyProtection="1">
      <alignment horizontal="justify" vertical="center"/>
      <protection locked="0"/>
    </xf>
    <xf numFmtId="0" fontId="65" fillId="38" borderId="176" xfId="48" applyFont="1" applyFill="1" applyBorder="1" applyAlignment="1" applyProtection="1">
      <alignment horizontal="justify" vertical="center"/>
      <protection locked="0"/>
    </xf>
    <xf numFmtId="0" fontId="65" fillId="0" borderId="133" xfId="48" applyFont="1" applyBorder="1" applyAlignment="1">
      <alignment horizontal="center" vertical="center"/>
    </xf>
    <xf numFmtId="0" fontId="65" fillId="0" borderId="134" xfId="48" applyFont="1" applyBorder="1" applyAlignment="1">
      <alignment horizontal="center" vertical="center"/>
    </xf>
    <xf numFmtId="0" fontId="65" fillId="0" borderId="128" xfId="48" applyFont="1" applyBorder="1" applyAlignment="1">
      <alignment vertical="center"/>
    </xf>
    <xf numFmtId="0" fontId="72" fillId="38" borderId="128" xfId="48" applyFont="1" applyFill="1" applyBorder="1" applyAlignment="1" applyProtection="1">
      <alignment horizontal="center" vertical="center" shrinkToFit="1"/>
      <protection locked="0"/>
    </xf>
    <xf numFmtId="0" fontId="65" fillId="38" borderId="128" xfId="48" applyFont="1" applyFill="1" applyBorder="1" applyAlignment="1" applyProtection="1">
      <alignment horizontal="justify" vertical="center"/>
      <protection locked="0"/>
    </xf>
    <xf numFmtId="0" fontId="65" fillId="38" borderId="129" xfId="48" applyFont="1" applyFill="1" applyBorder="1" applyAlignment="1" applyProtection="1">
      <alignment horizontal="justify" vertical="center"/>
      <protection locked="0"/>
    </xf>
    <xf numFmtId="0" fontId="65" fillId="0" borderId="134" xfId="48" applyFont="1" applyBorder="1" applyAlignment="1">
      <alignment vertical="center"/>
    </xf>
    <xf numFmtId="0" fontId="72" fillId="38" borderId="134" xfId="48" applyFont="1" applyFill="1" applyBorder="1" applyAlignment="1" applyProtection="1">
      <alignment horizontal="center" vertical="center" shrinkToFit="1"/>
      <protection locked="0"/>
    </xf>
    <xf numFmtId="0" fontId="65" fillId="38" borderId="134" xfId="48" applyFont="1" applyFill="1" applyBorder="1" applyAlignment="1" applyProtection="1">
      <alignment horizontal="justify" vertical="center"/>
      <protection locked="0"/>
    </xf>
    <xf numFmtId="0" fontId="65" fillId="38" borderId="135" xfId="48" applyFont="1" applyFill="1" applyBorder="1" applyAlignment="1" applyProtection="1">
      <alignment horizontal="justify" vertical="center"/>
      <protection locked="0"/>
    </xf>
    <xf numFmtId="0" fontId="65" fillId="0" borderId="131" xfId="48" applyFont="1" applyBorder="1" applyAlignment="1">
      <alignment vertical="center"/>
    </xf>
    <xf numFmtId="0" fontId="72" fillId="38" borderId="131" xfId="48" applyFont="1" applyFill="1" applyBorder="1" applyAlignment="1" applyProtection="1">
      <alignment horizontal="center" vertical="center" shrinkToFit="1"/>
      <protection locked="0"/>
    </xf>
    <xf numFmtId="0" fontId="65" fillId="38" borderId="131" xfId="48" applyFont="1" applyFill="1" applyBorder="1" applyAlignment="1" applyProtection="1">
      <alignment horizontal="justify" vertical="center"/>
      <protection locked="0"/>
    </xf>
    <xf numFmtId="0" fontId="65" fillId="38" borderId="132" xfId="48" applyFont="1" applyFill="1" applyBorder="1" applyAlignment="1" applyProtection="1">
      <alignment horizontal="justify" vertical="center"/>
      <protection locked="0"/>
    </xf>
    <xf numFmtId="0" fontId="65" fillId="38" borderId="134" xfId="48" applyFont="1" applyFill="1" applyBorder="1" applyAlignment="1" applyProtection="1">
      <alignment vertical="center"/>
      <protection locked="0"/>
    </xf>
    <xf numFmtId="0" fontId="65" fillId="38" borderId="128" xfId="48" applyFont="1" applyFill="1" applyBorder="1" applyAlignment="1" applyProtection="1">
      <alignment vertical="center"/>
      <protection locked="0"/>
    </xf>
    <xf numFmtId="0" fontId="65" fillId="0" borderId="135" xfId="48" applyFont="1" applyBorder="1" applyAlignment="1">
      <alignment horizontal="center" vertical="center"/>
    </xf>
    <xf numFmtId="0" fontId="65" fillId="0" borderId="4" xfId="48" applyFont="1" applyFill="1" applyBorder="1" applyAlignment="1">
      <alignment horizontal="center" vertical="center"/>
    </xf>
    <xf numFmtId="0" fontId="65" fillId="0" borderId="5" xfId="48" applyFont="1" applyFill="1" applyBorder="1" applyAlignment="1">
      <alignment horizontal="center" vertical="center"/>
    </xf>
    <xf numFmtId="0" fontId="65" fillId="0" borderId="6" xfId="48" applyFont="1" applyFill="1" applyBorder="1" applyAlignment="1">
      <alignment horizontal="center" vertical="center"/>
    </xf>
    <xf numFmtId="0" fontId="65" fillId="0" borderId="1" xfId="48" applyFont="1" applyBorder="1" applyAlignment="1">
      <alignment horizontal="center" vertical="center" wrapText="1"/>
    </xf>
    <xf numFmtId="0" fontId="65" fillId="0" borderId="3" xfId="48" applyFont="1" applyBorder="1" applyAlignment="1">
      <alignment horizontal="center" vertical="center"/>
    </xf>
    <xf numFmtId="0" fontId="65" fillId="0" borderId="7" xfId="48" applyFont="1" applyBorder="1" applyAlignment="1">
      <alignment horizontal="center" vertical="center"/>
    </xf>
    <xf numFmtId="0" fontId="65" fillId="0" borderId="8" xfId="48" applyFont="1" applyBorder="1" applyAlignment="1">
      <alignment horizontal="center" vertical="center"/>
    </xf>
    <xf numFmtId="0" fontId="65" fillId="0" borderId="11" xfId="48" applyFont="1" applyBorder="1" applyAlignment="1">
      <alignment horizontal="center" vertical="center"/>
    </xf>
    <xf numFmtId="0" fontId="65" fillId="0" borderId="1" xfId="48" applyFont="1" applyFill="1" applyBorder="1" applyAlignment="1">
      <alignment horizontal="center" vertical="center"/>
    </xf>
    <xf numFmtId="0" fontId="65" fillId="0" borderId="2" xfId="48" applyFont="1" applyFill="1" applyBorder="1" applyAlignment="1">
      <alignment horizontal="center" vertical="center"/>
    </xf>
    <xf numFmtId="0" fontId="65" fillId="0" borderId="3" xfId="48" applyFont="1" applyFill="1" applyBorder="1" applyAlignment="1">
      <alignment horizontal="center" vertical="center"/>
    </xf>
    <xf numFmtId="0" fontId="65" fillId="0" borderId="7" xfId="48" applyFont="1" applyFill="1" applyBorder="1" applyAlignment="1">
      <alignment horizontal="center" vertical="center"/>
    </xf>
    <xf numFmtId="0" fontId="65" fillId="0" borderId="0" xfId="48" applyFont="1" applyFill="1" applyBorder="1" applyAlignment="1">
      <alignment horizontal="center" vertical="center"/>
    </xf>
    <xf numFmtId="0" fontId="65" fillId="0" borderId="8" xfId="48" applyFont="1" applyFill="1" applyBorder="1" applyAlignment="1">
      <alignment horizontal="center" vertical="center"/>
    </xf>
    <xf numFmtId="0" fontId="65" fillId="0" borderId="155" xfId="48" applyFont="1" applyBorder="1" applyAlignment="1">
      <alignment horizontal="center" vertical="center"/>
    </xf>
    <xf numFmtId="0" fontId="65" fillId="0" borderId="163" xfId="48" applyFont="1" applyBorder="1" applyAlignment="1">
      <alignment horizontal="center" vertical="center"/>
    </xf>
    <xf numFmtId="0" fontId="65" fillId="0" borderId="141" xfId="48" applyFont="1" applyBorder="1" applyAlignment="1">
      <alignment horizontal="center" vertical="center" wrapText="1"/>
    </xf>
    <xf numFmtId="0" fontId="65" fillId="0" borderId="141" xfId="48" applyFont="1" applyFill="1" applyBorder="1" applyAlignment="1">
      <alignment horizontal="center" vertical="center"/>
    </xf>
    <xf numFmtId="0" fontId="65" fillId="0" borderId="142" xfId="48" applyFont="1" applyFill="1" applyBorder="1" applyAlignment="1">
      <alignment horizontal="center" vertical="center"/>
    </xf>
    <xf numFmtId="0" fontId="65" fillId="0" borderId="166" xfId="48" applyFont="1" applyBorder="1" applyAlignment="1">
      <alignment horizontal="center" vertical="center"/>
    </xf>
    <xf numFmtId="0" fontId="65" fillId="0" borderId="128" xfId="48" applyFont="1" applyFill="1" applyBorder="1" applyAlignment="1">
      <alignment horizontal="center" vertical="center"/>
    </xf>
    <xf numFmtId="0" fontId="65" fillId="0" borderId="129" xfId="48" applyFont="1" applyFill="1" applyBorder="1" applyAlignment="1">
      <alignment horizontal="center" vertical="center"/>
    </xf>
    <xf numFmtId="0" fontId="65" fillId="0" borderId="140" xfId="48" applyFont="1" applyFill="1" applyBorder="1" applyAlignment="1">
      <alignment horizontal="center" vertical="center" shrinkToFit="1"/>
    </xf>
    <xf numFmtId="0" fontId="65" fillId="0" borderId="155" xfId="48" applyFont="1" applyFill="1" applyBorder="1" applyAlignment="1">
      <alignment horizontal="center" vertical="center" shrinkToFit="1"/>
    </xf>
    <xf numFmtId="0" fontId="65" fillId="0" borderId="141" xfId="48" applyFont="1" applyFill="1" applyBorder="1" applyAlignment="1">
      <alignment horizontal="center" vertical="center" shrinkToFit="1"/>
    </xf>
    <xf numFmtId="0" fontId="65" fillId="0" borderId="161" xfId="48" applyFont="1" applyFill="1" applyBorder="1" applyAlignment="1">
      <alignment horizontal="center" vertical="center" shrinkToFit="1"/>
    </xf>
    <xf numFmtId="0" fontId="65" fillId="0" borderId="160" xfId="48" applyFont="1" applyFill="1" applyBorder="1" applyAlignment="1">
      <alignment horizontal="center" vertical="center" shrinkToFit="1"/>
    </xf>
    <xf numFmtId="195" fontId="65" fillId="0" borderId="131" xfId="48" applyNumberFormat="1" applyFont="1" applyFill="1" applyBorder="1" applyAlignment="1">
      <alignment horizontal="center" vertical="center"/>
    </xf>
    <xf numFmtId="195" fontId="65" fillId="0" borderId="132" xfId="48" applyNumberFormat="1" applyFont="1" applyFill="1" applyBorder="1" applyAlignment="1">
      <alignment horizontal="center" vertical="center"/>
    </xf>
    <xf numFmtId="0" fontId="72" fillId="38" borderId="130" xfId="48" applyFont="1" applyFill="1" applyBorder="1" applyAlignment="1" applyProtection="1">
      <alignment horizontal="center" vertical="center" shrinkToFit="1"/>
      <protection locked="0"/>
    </xf>
    <xf numFmtId="0" fontId="72" fillId="38" borderId="132" xfId="48" applyFont="1" applyFill="1" applyBorder="1" applyAlignment="1" applyProtection="1">
      <alignment horizontal="center" vertical="center" shrinkToFit="1"/>
      <protection locked="0"/>
    </xf>
    <xf numFmtId="0" fontId="72" fillId="38" borderId="127" xfId="48" applyFont="1" applyFill="1" applyBorder="1" applyAlignment="1" applyProtection="1">
      <alignment horizontal="center" vertical="center" shrinkToFit="1"/>
      <protection locked="0"/>
    </xf>
    <xf numFmtId="0" fontId="72" fillId="38" borderId="129" xfId="48" applyFont="1" applyFill="1" applyBorder="1" applyAlignment="1" applyProtection="1">
      <alignment horizontal="center" vertical="center" shrinkToFit="1"/>
      <protection locked="0"/>
    </xf>
    <xf numFmtId="0" fontId="65" fillId="38" borderId="160" xfId="48" applyFont="1" applyFill="1" applyBorder="1" applyAlignment="1" applyProtection="1">
      <alignment horizontal="center" vertical="center" shrinkToFit="1"/>
      <protection locked="0"/>
    </xf>
    <xf numFmtId="195" fontId="65" fillId="38" borderId="141" xfId="48" applyNumberFormat="1" applyFont="1" applyFill="1" applyBorder="1" applyAlignment="1" applyProtection="1">
      <alignment horizontal="center" vertical="center"/>
      <protection locked="0"/>
    </xf>
    <xf numFmtId="195" fontId="65" fillId="38" borderId="142" xfId="48" applyNumberFormat="1" applyFont="1" applyFill="1" applyBorder="1" applyAlignment="1" applyProtection="1">
      <alignment horizontal="center" vertical="center"/>
      <protection locked="0"/>
    </xf>
    <xf numFmtId="199" fontId="65" fillId="0" borderId="140" xfId="48" applyNumberFormat="1" applyFont="1" applyFill="1" applyBorder="1" applyAlignment="1">
      <alignment horizontal="center" vertical="center"/>
    </xf>
    <xf numFmtId="199" fontId="65" fillId="0" borderId="141" xfId="48" applyNumberFormat="1" applyFont="1" applyFill="1" applyBorder="1" applyAlignment="1">
      <alignment horizontal="center" vertical="center"/>
    </xf>
    <xf numFmtId="199" fontId="65" fillId="0" borderId="142" xfId="48" applyNumberFormat="1" applyFont="1" applyFill="1" applyBorder="1" applyAlignment="1">
      <alignment horizontal="center" vertical="center"/>
    </xf>
    <xf numFmtId="0" fontId="65" fillId="38" borderId="155" xfId="48" applyFont="1" applyFill="1" applyBorder="1" applyAlignment="1" applyProtection="1">
      <alignment horizontal="center" vertical="center" shrinkToFit="1"/>
      <protection locked="0"/>
    </xf>
    <xf numFmtId="0" fontId="72" fillId="38" borderId="133" xfId="48" applyFont="1" applyFill="1" applyBorder="1" applyAlignment="1" applyProtection="1">
      <alignment horizontal="center" vertical="center" shrinkToFit="1"/>
      <protection locked="0"/>
    </xf>
    <xf numFmtId="0" fontId="72" fillId="38" borderId="135" xfId="48" applyFont="1" applyFill="1" applyBorder="1" applyAlignment="1" applyProtection="1">
      <alignment horizontal="center" vertical="center" shrinkToFit="1"/>
      <protection locked="0"/>
    </xf>
    <xf numFmtId="0" fontId="65" fillId="38" borderId="143" xfId="48" applyFont="1" applyFill="1" applyBorder="1" applyAlignment="1" applyProtection="1">
      <alignment horizontal="center" vertical="center" shrinkToFit="1"/>
      <protection locked="0"/>
    </xf>
    <xf numFmtId="0" fontId="65" fillId="38" borderId="171" xfId="48" applyFont="1" applyFill="1" applyBorder="1" applyAlignment="1" applyProtection="1">
      <alignment horizontal="center" vertical="center" shrinkToFit="1"/>
      <protection locked="0"/>
    </xf>
    <xf numFmtId="0" fontId="65" fillId="38" borderId="144" xfId="48" applyFont="1" applyFill="1" applyBorder="1" applyAlignment="1" applyProtection="1">
      <alignment horizontal="center" vertical="center" shrinkToFit="1"/>
      <protection locked="0"/>
    </xf>
    <xf numFmtId="199" fontId="65" fillId="0" borderId="146" xfId="48" applyNumberFormat="1" applyFont="1" applyFill="1" applyBorder="1" applyAlignment="1">
      <alignment horizontal="center" vertical="center"/>
    </xf>
    <xf numFmtId="199" fontId="65" fillId="0" borderId="147" xfId="48" applyNumberFormat="1" applyFont="1" applyFill="1" applyBorder="1" applyAlignment="1">
      <alignment horizontal="center" vertical="center"/>
    </xf>
    <xf numFmtId="199" fontId="65" fillId="0" borderId="148" xfId="48" applyNumberFormat="1" applyFont="1" applyFill="1" applyBorder="1" applyAlignment="1">
      <alignment horizontal="center" vertical="center"/>
    </xf>
    <xf numFmtId="0" fontId="65" fillId="0" borderId="7" xfId="48" applyFont="1" applyBorder="1" applyAlignment="1">
      <alignment horizontal="center" vertical="center" wrapText="1"/>
    </xf>
    <xf numFmtId="0" fontId="65" fillId="0" borderId="0" xfId="48" applyFont="1" applyBorder="1" applyAlignment="1">
      <alignment horizontal="center" vertical="center" wrapText="1"/>
    </xf>
    <xf numFmtId="0" fontId="65" fillId="0" borderId="8" xfId="48" applyFont="1" applyBorder="1" applyAlignment="1">
      <alignment horizontal="center" vertical="center" wrapText="1"/>
    </xf>
    <xf numFmtId="0" fontId="65" fillId="0" borderId="9" xfId="48" applyFont="1" applyBorder="1" applyAlignment="1">
      <alignment horizontal="center" vertical="center" wrapText="1"/>
    </xf>
    <xf numFmtId="0" fontId="65" fillId="38" borderId="1" xfId="48" applyFont="1" applyFill="1" applyBorder="1" applyAlignment="1" applyProtection="1">
      <alignment horizontal="justify" vertical="center" wrapText="1"/>
      <protection locked="0"/>
    </xf>
    <xf numFmtId="0" fontId="65" fillId="38" borderId="2" xfId="48" applyFont="1" applyFill="1" applyBorder="1" applyAlignment="1" applyProtection="1">
      <alignment horizontal="justify" vertical="center" wrapText="1"/>
      <protection locked="0"/>
    </xf>
    <xf numFmtId="0" fontId="65" fillId="38" borderId="3" xfId="48" applyFont="1" applyFill="1" applyBorder="1" applyAlignment="1" applyProtection="1">
      <alignment horizontal="justify" vertical="center" wrapText="1"/>
      <protection locked="0"/>
    </xf>
    <xf numFmtId="0" fontId="65" fillId="38" borderId="7" xfId="48" applyFont="1" applyFill="1" applyBorder="1" applyAlignment="1" applyProtection="1">
      <alignment horizontal="justify" vertical="center" wrapText="1"/>
      <protection locked="0"/>
    </xf>
    <xf numFmtId="0" fontId="65" fillId="38" borderId="0" xfId="48" applyFont="1" applyFill="1" applyBorder="1" applyAlignment="1" applyProtection="1">
      <alignment horizontal="justify" vertical="center" wrapText="1"/>
      <protection locked="0"/>
    </xf>
    <xf numFmtId="0" fontId="65" fillId="38" borderId="8" xfId="48" applyFont="1" applyFill="1" applyBorder="1" applyAlignment="1" applyProtection="1">
      <alignment horizontal="justify" vertical="center" wrapText="1"/>
      <protection locked="0"/>
    </xf>
    <xf numFmtId="0" fontId="65" fillId="38" borderId="9" xfId="48" applyFont="1" applyFill="1" applyBorder="1" applyAlignment="1" applyProtection="1">
      <alignment horizontal="justify" vertical="center" wrapText="1"/>
      <protection locked="0"/>
    </xf>
    <xf numFmtId="0" fontId="65" fillId="38" borderId="10" xfId="48" applyFont="1" applyFill="1" applyBorder="1" applyAlignment="1" applyProtection="1">
      <alignment horizontal="justify" vertical="center" wrapText="1"/>
      <protection locked="0"/>
    </xf>
    <xf numFmtId="0" fontId="65" fillId="38" borderId="11" xfId="48" applyFont="1" applyFill="1" applyBorder="1" applyAlignment="1" applyProtection="1">
      <alignment horizontal="justify" vertical="center" wrapText="1"/>
      <protection locked="0"/>
    </xf>
    <xf numFmtId="0" fontId="65" fillId="0" borderId="146" xfId="48" applyFont="1" applyFill="1" applyBorder="1" applyAlignment="1">
      <alignment horizontal="center" vertical="center"/>
    </xf>
    <xf numFmtId="0" fontId="65" fillId="0" borderId="174" xfId="48" applyFont="1" applyFill="1" applyBorder="1" applyAlignment="1">
      <alignment horizontal="center" vertical="center"/>
    </xf>
    <xf numFmtId="0" fontId="65" fillId="0" borderId="147" xfId="48" applyFont="1" applyFill="1" applyBorder="1" applyAlignment="1">
      <alignment horizontal="center" vertical="center"/>
    </xf>
    <xf numFmtId="0" fontId="65" fillId="0" borderId="175" xfId="48" applyFont="1" applyBorder="1" applyAlignment="1">
      <alignment horizontal="center" vertical="center"/>
    </xf>
    <xf numFmtId="0" fontId="65" fillId="0" borderId="137" xfId="48" applyFont="1" applyFill="1" applyBorder="1" applyAlignment="1">
      <alignment horizontal="center" vertical="center" wrapText="1"/>
    </xf>
    <xf numFmtId="0" fontId="65" fillId="0" borderId="138" xfId="48" applyFont="1" applyFill="1" applyBorder="1" applyAlignment="1">
      <alignment horizontal="center" vertical="center" wrapText="1"/>
    </xf>
    <xf numFmtId="0" fontId="65" fillId="0" borderId="153" xfId="48" applyFont="1" applyFill="1" applyBorder="1" applyAlignment="1">
      <alignment horizontal="left" vertical="center" shrinkToFit="1"/>
    </xf>
    <xf numFmtId="0" fontId="65" fillId="0" borderId="154" xfId="48" applyFont="1" applyFill="1" applyBorder="1" applyAlignment="1">
      <alignment horizontal="left" vertical="center" shrinkToFit="1"/>
    </xf>
    <xf numFmtId="0" fontId="65" fillId="0" borderId="157" xfId="48" applyFont="1" applyFill="1" applyBorder="1" applyAlignment="1">
      <alignment horizontal="left" vertical="center" shrinkToFit="1"/>
    </xf>
    <xf numFmtId="200" fontId="65" fillId="38" borderId="141" xfId="48" applyNumberFormat="1" applyFont="1" applyFill="1" applyBorder="1" applyAlignment="1" applyProtection="1">
      <alignment horizontal="center" vertical="center"/>
      <protection locked="0"/>
    </xf>
    <xf numFmtId="200" fontId="65" fillId="38" borderId="142" xfId="48" applyNumberFormat="1" applyFont="1" applyFill="1" applyBorder="1" applyAlignment="1" applyProtection="1">
      <alignment horizontal="center" vertical="center"/>
      <protection locked="0"/>
    </xf>
    <xf numFmtId="0" fontId="65" fillId="0" borderId="165" xfId="48" applyFont="1" applyFill="1" applyBorder="1" applyAlignment="1">
      <alignment horizontal="center" vertical="center"/>
    </xf>
    <xf numFmtId="0" fontId="65" fillId="0" borderId="133" xfId="48" applyFont="1" applyFill="1" applyBorder="1" applyAlignment="1">
      <alignment horizontal="center" vertical="center"/>
    </xf>
    <xf numFmtId="0" fontId="65" fillId="0" borderId="134" xfId="48" applyFont="1" applyFill="1" applyBorder="1" applyAlignment="1">
      <alignment horizontal="center" vertical="center"/>
    </xf>
    <xf numFmtId="0" fontId="65" fillId="0" borderId="164" xfId="48" applyFont="1" applyFill="1" applyBorder="1" applyAlignment="1">
      <alignment horizontal="center" vertical="center"/>
    </xf>
    <xf numFmtId="0" fontId="65" fillId="0" borderId="38" xfId="48" applyFont="1" applyFill="1" applyBorder="1" applyAlignment="1">
      <alignment horizontal="center" vertical="center" wrapText="1"/>
    </xf>
    <xf numFmtId="0" fontId="65" fillId="0" borderId="39" xfId="48" applyFont="1" applyFill="1" applyBorder="1" applyAlignment="1">
      <alignment horizontal="center" vertical="center" wrapText="1"/>
    </xf>
    <xf numFmtId="0" fontId="65" fillId="0" borderId="40" xfId="48" applyFont="1" applyFill="1" applyBorder="1" applyAlignment="1">
      <alignment horizontal="center" vertical="center" wrapText="1"/>
    </xf>
    <xf numFmtId="0" fontId="65" fillId="0" borderId="136" xfId="48" applyFont="1" applyFill="1" applyBorder="1" applyAlignment="1">
      <alignment horizontal="center" vertical="center" wrapText="1"/>
    </xf>
    <xf numFmtId="0" fontId="65" fillId="0" borderId="158" xfId="48" applyFont="1" applyFill="1" applyBorder="1" applyAlignment="1">
      <alignment horizontal="left" vertical="center" shrinkToFit="1"/>
    </xf>
    <xf numFmtId="0" fontId="65" fillId="0" borderId="159" xfId="48" applyFont="1" applyFill="1" applyBorder="1" applyAlignment="1">
      <alignment horizontal="left" vertical="center" shrinkToFit="1"/>
    </xf>
    <xf numFmtId="0" fontId="65" fillId="0" borderId="162" xfId="48" applyFont="1" applyFill="1" applyBorder="1" applyAlignment="1">
      <alignment horizontal="left" vertical="center" shrinkToFit="1"/>
    </xf>
    <xf numFmtId="200" fontId="65" fillId="38" borderId="131" xfId="48" applyNumberFormat="1" applyFont="1" applyFill="1" applyBorder="1" applyAlignment="1" applyProtection="1">
      <alignment horizontal="center" vertical="center"/>
      <protection locked="0"/>
    </xf>
    <xf numFmtId="200" fontId="65" fillId="38" borderId="132" xfId="48" applyNumberFormat="1" applyFont="1" applyFill="1" applyBorder="1" applyAlignment="1" applyProtection="1">
      <alignment horizontal="center" vertical="center"/>
      <protection locked="0"/>
    </xf>
    <xf numFmtId="0" fontId="65" fillId="38" borderId="142" xfId="48" applyFont="1" applyFill="1" applyBorder="1" applyAlignment="1" applyProtection="1">
      <alignment horizontal="center" vertical="center"/>
      <protection locked="0"/>
    </xf>
    <xf numFmtId="0" fontId="65" fillId="38" borderId="132" xfId="48" applyFont="1" applyFill="1" applyBorder="1" applyAlignment="1" applyProtection="1">
      <alignment horizontal="center" vertical="center"/>
      <protection locked="0"/>
    </xf>
    <xf numFmtId="200" fontId="65" fillId="38" borderId="134" xfId="48" applyNumberFormat="1" applyFont="1" applyFill="1" applyBorder="1" applyAlignment="1" applyProtection="1">
      <alignment horizontal="center" vertical="center"/>
      <protection locked="0"/>
    </xf>
    <xf numFmtId="0" fontId="65" fillId="38" borderId="134" xfId="48" applyFont="1" applyFill="1" applyBorder="1" applyAlignment="1" applyProtection="1">
      <alignment horizontal="center" vertical="center"/>
      <protection locked="0"/>
    </xf>
    <xf numFmtId="0" fontId="65" fillId="38" borderId="135" xfId="48" applyFont="1" applyFill="1" applyBorder="1" applyAlignment="1" applyProtection="1">
      <alignment horizontal="center" vertical="center"/>
      <protection locked="0"/>
    </xf>
    <xf numFmtId="0" fontId="65" fillId="0" borderId="41" xfId="48" applyFont="1" applyFill="1" applyBorder="1" applyAlignment="1">
      <alignment horizontal="left" vertical="center" shrinkToFit="1"/>
    </xf>
    <xf numFmtId="0" fontId="65" fillId="0" borderId="42" xfId="48" applyFont="1" applyFill="1" applyBorder="1" applyAlignment="1">
      <alignment horizontal="left" vertical="center" shrinkToFit="1"/>
    </xf>
    <xf numFmtId="0" fontId="65" fillId="0" borderId="43" xfId="48" applyFont="1" applyFill="1" applyBorder="1" applyAlignment="1">
      <alignment horizontal="left" vertical="center" shrinkToFit="1"/>
    </xf>
    <xf numFmtId="0" fontId="65" fillId="38" borderId="133" xfId="48" applyFont="1" applyFill="1" applyBorder="1" applyAlignment="1" applyProtection="1">
      <alignment horizontal="center" vertical="center"/>
      <protection locked="0"/>
    </xf>
    <xf numFmtId="200" fontId="65" fillId="38" borderId="135" xfId="48" applyNumberFormat="1" applyFont="1" applyFill="1" applyBorder="1" applyAlignment="1" applyProtection="1">
      <alignment horizontal="center" vertical="center"/>
      <protection locked="0"/>
    </xf>
    <xf numFmtId="0" fontId="65" fillId="38" borderId="163" xfId="48" applyFont="1" applyFill="1" applyBorder="1" applyAlignment="1" applyProtection="1">
      <alignment horizontal="center" vertical="center" shrinkToFit="1"/>
      <protection locked="0"/>
    </xf>
    <xf numFmtId="0" fontId="65" fillId="0" borderId="135" xfId="48" applyFont="1" applyFill="1" applyBorder="1" applyAlignment="1">
      <alignment horizontal="center" vertical="center"/>
    </xf>
    <xf numFmtId="195" fontId="65" fillId="38" borderId="177" xfId="48" applyNumberFormat="1" applyFont="1" applyFill="1" applyBorder="1" applyAlignment="1" applyProtection="1">
      <alignment horizontal="center" vertical="center"/>
      <protection locked="0"/>
    </xf>
    <xf numFmtId="195" fontId="65" fillId="38" borderId="178" xfId="48" applyNumberFormat="1" applyFont="1" applyFill="1" applyBorder="1" applyAlignment="1" applyProtection="1">
      <alignment horizontal="center" vertical="center"/>
      <protection locked="0"/>
    </xf>
    <xf numFmtId="195" fontId="65" fillId="38" borderId="179" xfId="48" applyNumberFormat="1" applyFont="1" applyFill="1" applyBorder="1" applyAlignment="1" applyProtection="1">
      <alignment horizontal="center" vertical="center"/>
      <protection locked="0"/>
    </xf>
    <xf numFmtId="0" fontId="65" fillId="0" borderId="127" xfId="48" applyFont="1" applyFill="1" applyBorder="1" applyAlignment="1">
      <alignment horizontal="center" vertical="center"/>
    </xf>
    <xf numFmtId="201" fontId="65" fillId="0" borderId="151" xfId="48" applyNumberFormat="1" applyFont="1" applyFill="1" applyBorder="1" applyAlignment="1">
      <alignment horizontal="center" vertical="center" wrapText="1"/>
    </xf>
    <xf numFmtId="201" fontId="65" fillId="0" borderId="137" xfId="48" applyNumberFormat="1" applyFont="1" applyFill="1" applyBorder="1" applyAlignment="1">
      <alignment horizontal="center" vertical="center" wrapText="1"/>
    </xf>
    <xf numFmtId="195" fontId="65" fillId="38" borderId="155" xfId="48" applyNumberFormat="1" applyFont="1" applyFill="1" applyBorder="1" applyAlignment="1" applyProtection="1">
      <alignment horizontal="center" vertical="center"/>
      <protection locked="0"/>
    </xf>
    <xf numFmtId="195" fontId="65" fillId="0" borderId="141" xfId="48" applyNumberFormat="1" applyFont="1" applyFill="1" applyBorder="1" applyAlignment="1">
      <alignment horizontal="center" vertical="center"/>
    </xf>
    <xf numFmtId="195" fontId="65" fillId="0" borderId="142" xfId="48" applyNumberFormat="1" applyFont="1" applyFill="1" applyBorder="1" applyAlignment="1">
      <alignment horizontal="center" vertical="center"/>
    </xf>
    <xf numFmtId="192" fontId="65" fillId="38" borderId="155" xfId="48" applyNumberFormat="1" applyFont="1" applyFill="1" applyBorder="1" applyAlignment="1" applyProtection="1">
      <alignment horizontal="center" vertical="center"/>
      <protection locked="0"/>
    </xf>
    <xf numFmtId="192" fontId="65" fillId="38" borderId="141" xfId="48" applyNumberFormat="1" applyFont="1" applyFill="1" applyBorder="1" applyAlignment="1" applyProtection="1">
      <alignment horizontal="center" vertical="center"/>
      <protection locked="0"/>
    </xf>
    <xf numFmtId="192" fontId="65" fillId="38" borderId="156" xfId="48" applyNumberFormat="1" applyFont="1" applyFill="1" applyBorder="1" applyAlignment="1" applyProtection="1">
      <alignment horizontal="center" vertical="center"/>
      <protection locked="0"/>
    </xf>
    <xf numFmtId="195" fontId="65" fillId="38" borderId="140" xfId="48" applyNumberFormat="1" applyFont="1" applyFill="1" applyBorder="1" applyAlignment="1" applyProtection="1">
      <alignment horizontal="center" vertical="center"/>
      <protection locked="0"/>
    </xf>
    <xf numFmtId="195" fontId="65" fillId="38" borderId="131" xfId="48" applyNumberFormat="1" applyFont="1" applyFill="1" applyBorder="1" applyAlignment="1" applyProtection="1">
      <alignment horizontal="center" vertical="center"/>
      <protection locked="0"/>
    </xf>
    <xf numFmtId="195" fontId="65" fillId="38" borderId="132" xfId="48" applyNumberFormat="1" applyFont="1" applyFill="1" applyBorder="1" applyAlignment="1" applyProtection="1">
      <alignment horizontal="center" vertical="center"/>
      <protection locked="0"/>
    </xf>
    <xf numFmtId="0" fontId="65" fillId="0" borderId="130" xfId="48" applyFont="1" applyFill="1" applyBorder="1" applyAlignment="1">
      <alignment horizontal="center" vertical="center" shrinkToFit="1"/>
    </xf>
    <xf numFmtId="0" fontId="65" fillId="0" borderId="131" xfId="48" applyFont="1" applyFill="1" applyBorder="1" applyAlignment="1">
      <alignment horizontal="center" vertical="center" shrinkToFit="1"/>
    </xf>
    <xf numFmtId="192" fontId="65" fillId="38" borderId="160" xfId="48" applyNumberFormat="1" applyFont="1" applyFill="1" applyBorder="1" applyAlignment="1" applyProtection="1">
      <alignment horizontal="center" vertical="center"/>
      <protection locked="0"/>
    </xf>
    <xf numFmtId="192" fontId="65" fillId="38" borderId="131" xfId="48" applyNumberFormat="1" applyFont="1" applyFill="1" applyBorder="1" applyAlignment="1" applyProtection="1">
      <alignment horizontal="center" vertical="center"/>
      <protection locked="0"/>
    </xf>
    <xf numFmtId="192" fontId="65" fillId="38" borderId="161" xfId="48" applyNumberFormat="1" applyFont="1" applyFill="1" applyBorder="1" applyAlignment="1" applyProtection="1">
      <alignment horizontal="center" vertical="center"/>
      <protection locked="0"/>
    </xf>
    <xf numFmtId="195" fontId="65" fillId="38" borderId="130" xfId="48" applyNumberFormat="1" applyFont="1" applyFill="1" applyBorder="1" applyAlignment="1" applyProtection="1">
      <alignment horizontal="center" vertical="center"/>
      <protection locked="0"/>
    </xf>
    <xf numFmtId="195" fontId="65" fillId="38" borderId="180" xfId="48" applyNumberFormat="1" applyFont="1" applyFill="1" applyBorder="1" applyAlignment="1" applyProtection="1">
      <alignment horizontal="center" vertical="center"/>
      <protection locked="0"/>
    </xf>
    <xf numFmtId="195" fontId="65" fillId="38" borderId="181" xfId="48" applyNumberFormat="1" applyFont="1" applyFill="1" applyBorder="1" applyAlignment="1" applyProtection="1">
      <alignment horizontal="center" vertical="center"/>
      <protection locked="0"/>
    </xf>
    <xf numFmtId="195" fontId="65" fillId="38" borderId="182" xfId="48" applyNumberFormat="1" applyFont="1" applyFill="1" applyBorder="1" applyAlignment="1" applyProtection="1">
      <alignment horizontal="center" vertical="center"/>
      <protection locked="0"/>
    </xf>
    <xf numFmtId="195" fontId="65" fillId="0" borderId="180" xfId="48" applyNumberFormat="1" applyFont="1" applyFill="1" applyBorder="1" applyAlignment="1">
      <alignment horizontal="center" vertical="center"/>
    </xf>
    <xf numFmtId="195" fontId="65" fillId="0" borderId="181" xfId="48" applyNumberFormat="1" applyFont="1" applyFill="1" applyBorder="1" applyAlignment="1">
      <alignment horizontal="center" vertical="center"/>
    </xf>
    <xf numFmtId="192" fontId="65" fillId="38" borderId="182" xfId="48" applyNumberFormat="1" applyFont="1" applyFill="1" applyBorder="1" applyAlignment="1" applyProtection="1">
      <alignment horizontal="center" vertical="center"/>
      <protection locked="0"/>
    </xf>
    <xf numFmtId="192" fontId="65" fillId="38" borderId="180" xfId="48" applyNumberFormat="1" applyFont="1" applyFill="1" applyBorder="1" applyAlignment="1" applyProtection="1">
      <alignment horizontal="center" vertical="center"/>
      <protection locked="0"/>
    </xf>
    <xf numFmtId="192" fontId="65" fillId="38" borderId="183" xfId="48" applyNumberFormat="1" applyFont="1" applyFill="1" applyBorder="1" applyAlignment="1" applyProtection="1">
      <alignment horizontal="center" vertical="center"/>
      <protection locked="0"/>
    </xf>
    <xf numFmtId="195" fontId="65" fillId="38" borderId="184" xfId="48" applyNumberFormat="1" applyFont="1" applyFill="1" applyBorder="1" applyAlignment="1" applyProtection="1">
      <alignment horizontal="center" vertical="center"/>
      <protection locked="0"/>
    </xf>
    <xf numFmtId="195" fontId="65" fillId="0" borderId="174" xfId="48" applyNumberFormat="1" applyFont="1" applyFill="1" applyBorder="1" applyAlignment="1">
      <alignment horizontal="center" vertical="center"/>
    </xf>
    <xf numFmtId="192" fontId="65" fillId="0" borderId="174" xfId="48" applyNumberFormat="1" applyFont="1" applyFill="1" applyBorder="1" applyAlignment="1">
      <alignment horizontal="center" vertical="center"/>
    </xf>
    <xf numFmtId="192" fontId="65" fillId="0" borderId="147" xfId="48" applyNumberFormat="1" applyFont="1" applyFill="1" applyBorder="1" applyAlignment="1">
      <alignment horizontal="center" vertical="center"/>
    </xf>
    <xf numFmtId="0" fontId="65" fillId="0" borderId="44" xfId="48" applyFont="1" applyBorder="1" applyAlignment="1">
      <alignment horizontal="center" vertical="center"/>
    </xf>
    <xf numFmtId="0" fontId="75" fillId="0" borderId="1" xfId="48" applyFont="1" applyBorder="1" applyAlignment="1">
      <alignment horizontal="center" vertical="center" wrapText="1"/>
    </xf>
    <xf numFmtId="0" fontId="75" fillId="0" borderId="2" xfId="48" applyFont="1" applyBorder="1" applyAlignment="1">
      <alignment horizontal="center" vertical="center"/>
    </xf>
    <xf numFmtId="0" fontId="75" fillId="0" borderId="3" xfId="48" applyFont="1" applyBorder="1" applyAlignment="1">
      <alignment horizontal="center" vertical="center"/>
    </xf>
    <xf numFmtId="0" fontId="75" fillId="0" borderId="7" xfId="48" applyFont="1" applyBorder="1" applyAlignment="1">
      <alignment horizontal="center" vertical="center"/>
    </xf>
    <xf numFmtId="0" fontId="75" fillId="0" borderId="0" xfId="48" applyFont="1" applyBorder="1" applyAlignment="1">
      <alignment horizontal="center" vertical="center"/>
    </xf>
    <xf numFmtId="0" fontId="75" fillId="0" borderId="8" xfId="48" applyFont="1" applyBorder="1" applyAlignment="1">
      <alignment horizontal="center" vertical="center"/>
    </xf>
    <xf numFmtId="0" fontId="75" fillId="0" borderId="9" xfId="48" applyFont="1" applyBorder="1" applyAlignment="1">
      <alignment horizontal="center" vertical="center"/>
    </xf>
    <xf numFmtId="0" fontId="75" fillId="0" borderId="10" xfId="48" applyFont="1" applyBorder="1" applyAlignment="1">
      <alignment horizontal="center" vertical="center"/>
    </xf>
    <xf numFmtId="0" fontId="75" fillId="0" borderId="11" xfId="48" applyFont="1" applyBorder="1" applyAlignment="1">
      <alignment horizontal="center" vertical="center"/>
    </xf>
    <xf numFmtId="0" fontId="75" fillId="0" borderId="7" xfId="48" applyFont="1" applyBorder="1" applyAlignment="1">
      <alignment horizontal="center" vertical="center" wrapText="1"/>
    </xf>
    <xf numFmtId="0" fontId="65" fillId="0" borderId="4" xfId="48" applyFont="1" applyFill="1" applyBorder="1" applyAlignment="1">
      <alignment horizontal="right" vertical="center"/>
    </xf>
    <xf numFmtId="0" fontId="65" fillId="0" borderId="5" xfId="48" applyFont="1" applyFill="1" applyBorder="1" applyAlignment="1">
      <alignment horizontal="right" vertical="center"/>
    </xf>
    <xf numFmtId="9" fontId="65" fillId="0" borderId="5" xfId="51" applyFont="1" applyFill="1" applyBorder="1" applyAlignment="1">
      <alignment horizontal="left" vertical="center"/>
    </xf>
    <xf numFmtId="195" fontId="65" fillId="0" borderId="4" xfId="48" applyNumberFormat="1" applyFont="1" applyBorder="1" applyAlignment="1">
      <alignment horizontal="center" vertical="center"/>
    </xf>
    <xf numFmtId="195" fontId="65" fillId="0" borderId="5" xfId="48" applyNumberFormat="1" applyFont="1" applyBorder="1" applyAlignment="1">
      <alignment horizontal="center" vertical="center"/>
    </xf>
    <xf numFmtId="0" fontId="65" fillId="0" borderId="6" xfId="48" applyFont="1" applyBorder="1" applyAlignment="1">
      <alignment horizontal="center" vertical="center"/>
    </xf>
    <xf numFmtId="0" fontId="65" fillId="38" borderId="1" xfId="48" applyFont="1" applyFill="1" applyBorder="1" applyAlignment="1" applyProtection="1">
      <alignment horizontal="center" vertical="center"/>
      <protection locked="0"/>
    </xf>
    <xf numFmtId="0" fontId="65" fillId="38" borderId="2" xfId="48" applyFont="1" applyFill="1" applyBorder="1" applyAlignment="1" applyProtection="1">
      <alignment horizontal="center" vertical="center"/>
      <protection locked="0"/>
    </xf>
    <xf numFmtId="0" fontId="65" fillId="38" borderId="3" xfId="48" applyFont="1" applyFill="1" applyBorder="1" applyAlignment="1" applyProtection="1">
      <alignment horizontal="center" vertical="center"/>
      <protection locked="0"/>
    </xf>
    <xf numFmtId="0" fontId="65" fillId="0" borderId="0" xfId="48" applyFont="1" applyAlignment="1">
      <alignment horizontal="left" vertical="center" wrapText="1"/>
    </xf>
    <xf numFmtId="189" fontId="65" fillId="0" borderId="10" xfId="50" applyNumberFormat="1" applyFont="1" applyFill="1" applyBorder="1" applyAlignment="1">
      <alignment horizontal="right" vertical="center"/>
    </xf>
    <xf numFmtId="0" fontId="65" fillId="0" borderId="15" xfId="48" applyFont="1" applyBorder="1" applyAlignment="1">
      <alignment horizontal="center" vertical="center"/>
    </xf>
    <xf numFmtId="0" fontId="72" fillId="0" borderId="15" xfId="48" applyFont="1" applyBorder="1" applyAlignment="1">
      <alignment horizontal="left" vertical="center" shrinkToFit="1"/>
    </xf>
    <xf numFmtId="0" fontId="65" fillId="38" borderId="15" xfId="48" applyFont="1" applyFill="1" applyBorder="1" applyAlignment="1" applyProtection="1">
      <alignment horizontal="justify" vertical="center" wrapText="1" shrinkToFit="1"/>
      <protection locked="0"/>
    </xf>
    <xf numFmtId="0" fontId="65" fillId="0" borderId="1" xfId="48" applyFont="1" applyFill="1" applyBorder="1" applyAlignment="1">
      <alignment horizontal="right" vertical="center" wrapText="1"/>
    </xf>
    <xf numFmtId="0" fontId="65" fillId="0" borderId="2" xfId="48" applyFont="1" applyFill="1" applyBorder="1" applyAlignment="1">
      <alignment horizontal="right" vertical="center" wrapText="1"/>
    </xf>
    <xf numFmtId="192" fontId="65" fillId="38" borderId="2" xfId="48" applyNumberFormat="1" applyFont="1" applyFill="1" applyBorder="1" applyAlignment="1" applyProtection="1">
      <alignment horizontal="left" vertical="center" wrapText="1"/>
      <protection locked="0"/>
    </xf>
    <xf numFmtId="0" fontId="65" fillId="38" borderId="2" xfId="48" applyFont="1" applyFill="1" applyBorder="1" applyAlignment="1" applyProtection="1">
      <alignment horizontal="right" vertical="center" wrapText="1"/>
      <protection locked="0"/>
    </xf>
    <xf numFmtId="190" fontId="65" fillId="0" borderId="10" xfId="50" applyNumberFormat="1" applyFont="1" applyFill="1" applyBorder="1" applyAlignment="1">
      <alignment horizontal="right" vertical="center"/>
    </xf>
    <xf numFmtId="191" fontId="65" fillId="0" borderId="10" xfId="50" applyNumberFormat="1" applyFont="1" applyFill="1" applyBorder="1" applyAlignment="1">
      <alignment horizontal="center" vertical="center"/>
    </xf>
    <xf numFmtId="191" fontId="65" fillId="38" borderId="10" xfId="50" applyNumberFormat="1" applyFont="1" applyFill="1" applyBorder="1" applyAlignment="1">
      <alignment horizontal="center" vertical="center"/>
    </xf>
    <xf numFmtId="0" fontId="65" fillId="0" borderId="166" xfId="48" applyFont="1" applyBorder="1" applyAlignment="1">
      <alignment horizontal="center" vertical="center" wrapText="1"/>
    </xf>
    <xf numFmtId="0" fontId="65" fillId="0" borderId="129" xfId="48" applyFont="1" applyBorder="1" applyAlignment="1">
      <alignment horizontal="center" vertical="center"/>
    </xf>
    <xf numFmtId="0" fontId="65" fillId="0" borderId="164" xfId="48" applyFont="1" applyBorder="1" applyAlignment="1">
      <alignment horizontal="center" vertical="center"/>
    </xf>
    <xf numFmtId="192" fontId="65" fillId="38" borderId="127" xfId="50" applyNumberFormat="1" applyFont="1" applyFill="1" applyBorder="1" applyAlignment="1" applyProtection="1">
      <alignment horizontal="center" vertical="center"/>
      <protection locked="0"/>
    </xf>
    <xf numFmtId="192" fontId="65" fillId="38" borderId="128" xfId="50" applyNumberFormat="1" applyFont="1" applyFill="1" applyBorder="1" applyAlignment="1" applyProtection="1">
      <alignment horizontal="center" vertical="center"/>
      <protection locked="0"/>
    </xf>
    <xf numFmtId="184" fontId="65" fillId="38" borderId="128" xfId="50" applyNumberFormat="1" applyFont="1" applyFill="1" applyBorder="1" applyAlignment="1" applyProtection="1">
      <alignment horizontal="center" vertical="center"/>
      <protection locked="0"/>
    </xf>
    <xf numFmtId="184" fontId="65" fillId="38" borderId="165" xfId="50" applyNumberFormat="1" applyFont="1" applyFill="1" applyBorder="1" applyAlignment="1" applyProtection="1">
      <alignment horizontal="center" vertical="center"/>
      <protection locked="0"/>
    </xf>
    <xf numFmtId="202" fontId="65" fillId="38" borderId="128" xfId="50" applyNumberFormat="1" applyFont="1" applyFill="1" applyBorder="1" applyAlignment="1" applyProtection="1">
      <alignment horizontal="center" vertical="center"/>
      <protection locked="0"/>
    </xf>
    <xf numFmtId="202" fontId="65" fillId="38" borderId="129" xfId="50" applyNumberFormat="1" applyFont="1" applyFill="1" applyBorder="1" applyAlignment="1" applyProtection="1">
      <alignment horizontal="center" vertical="center"/>
      <protection locked="0"/>
    </xf>
    <xf numFmtId="0" fontId="65" fillId="38" borderId="166" xfId="48" applyFont="1" applyFill="1" applyBorder="1" applyAlignment="1" applyProtection="1">
      <alignment horizontal="center" vertical="center" wrapText="1"/>
      <protection locked="0"/>
    </xf>
    <xf numFmtId="0" fontId="65" fillId="38" borderId="128" xfId="48" applyFont="1" applyFill="1" applyBorder="1" applyAlignment="1" applyProtection="1">
      <alignment horizontal="center" vertical="center" wrapText="1"/>
      <protection locked="0"/>
    </xf>
    <xf numFmtId="0" fontId="65" fillId="38" borderId="129" xfId="48" applyFont="1" applyFill="1" applyBorder="1" applyAlignment="1" applyProtection="1">
      <alignment horizontal="center" vertical="center" wrapText="1"/>
      <protection locked="0"/>
    </xf>
    <xf numFmtId="0" fontId="65" fillId="0" borderId="132" xfId="48" applyFont="1" applyBorder="1" applyAlignment="1">
      <alignment horizontal="center" vertical="center"/>
    </xf>
    <xf numFmtId="192" fontId="65" fillId="38" borderId="130" xfId="50" applyNumberFormat="1" applyFont="1" applyFill="1" applyBorder="1" applyAlignment="1" applyProtection="1">
      <alignment horizontal="center" vertical="center"/>
      <protection locked="0"/>
    </xf>
    <xf numFmtId="192" fontId="65" fillId="38" borderId="131" xfId="50" applyNumberFormat="1" applyFont="1" applyFill="1" applyBorder="1" applyAlignment="1" applyProtection="1">
      <alignment horizontal="center" vertical="center"/>
      <protection locked="0"/>
    </xf>
    <xf numFmtId="184" fontId="65" fillId="38" borderId="131" xfId="50" applyNumberFormat="1" applyFont="1" applyFill="1" applyBorder="1" applyAlignment="1" applyProtection="1">
      <alignment horizontal="center" vertical="center"/>
      <protection locked="0"/>
    </xf>
    <xf numFmtId="184" fontId="65" fillId="38" borderId="161" xfId="50" applyNumberFormat="1" applyFont="1" applyFill="1" applyBorder="1" applyAlignment="1" applyProtection="1">
      <alignment horizontal="center" vertical="center"/>
      <protection locked="0"/>
    </xf>
    <xf numFmtId="202" fontId="65" fillId="38" borderId="131" xfId="50" applyNumberFormat="1" applyFont="1" applyFill="1" applyBorder="1" applyAlignment="1" applyProtection="1">
      <alignment horizontal="center" vertical="center"/>
      <protection locked="0"/>
    </xf>
    <xf numFmtId="202" fontId="65" fillId="38" borderId="132" xfId="50" applyNumberFormat="1" applyFont="1" applyFill="1" applyBorder="1" applyAlignment="1" applyProtection="1">
      <alignment horizontal="center" vertical="center"/>
      <protection locked="0"/>
    </xf>
    <xf numFmtId="0" fontId="65" fillId="38" borderId="160" xfId="48" applyFont="1" applyFill="1" applyBorder="1" applyAlignment="1" applyProtection="1">
      <alignment horizontal="center" vertical="center" wrapText="1"/>
      <protection locked="0"/>
    </xf>
    <xf numFmtId="0" fontId="65" fillId="38" borderId="131" xfId="48" applyFont="1" applyFill="1" applyBorder="1" applyAlignment="1" applyProtection="1">
      <alignment horizontal="center" vertical="center" wrapText="1"/>
      <protection locked="0"/>
    </xf>
    <xf numFmtId="0" fontId="65" fillId="38" borderId="132" xfId="48" applyFont="1" applyFill="1" applyBorder="1" applyAlignment="1" applyProtection="1">
      <alignment horizontal="center" vertical="center" wrapText="1"/>
      <protection locked="0"/>
    </xf>
    <xf numFmtId="0" fontId="65" fillId="38" borderId="135" xfId="48" applyFont="1" applyFill="1" applyBorder="1" applyAlignment="1" applyProtection="1">
      <alignment horizontal="center" vertical="center" shrinkToFit="1"/>
      <protection locked="0"/>
    </xf>
    <xf numFmtId="192" fontId="65" fillId="38" borderId="133" xfId="50" applyNumberFormat="1" applyFont="1" applyFill="1" applyBorder="1" applyAlignment="1" applyProtection="1">
      <alignment horizontal="center" vertical="center"/>
      <protection locked="0"/>
    </xf>
    <xf numFmtId="192" fontId="65" fillId="38" borderId="134" xfId="50" applyNumberFormat="1" applyFont="1" applyFill="1" applyBorder="1" applyAlignment="1" applyProtection="1">
      <alignment horizontal="center" vertical="center"/>
      <protection locked="0"/>
    </xf>
    <xf numFmtId="184" fontId="65" fillId="38" borderId="134" xfId="50" applyNumberFormat="1" applyFont="1" applyFill="1" applyBorder="1" applyAlignment="1" applyProtection="1">
      <alignment horizontal="center" vertical="center"/>
      <protection locked="0"/>
    </xf>
    <xf numFmtId="184" fontId="65" fillId="38" borderId="164" xfId="50" applyNumberFormat="1" applyFont="1" applyFill="1" applyBorder="1" applyAlignment="1" applyProtection="1">
      <alignment horizontal="center" vertical="center"/>
      <protection locked="0"/>
    </xf>
    <xf numFmtId="202" fontId="65" fillId="38" borderId="134" xfId="50" applyNumberFormat="1" applyFont="1" applyFill="1" applyBorder="1" applyAlignment="1" applyProtection="1">
      <alignment horizontal="center" vertical="center"/>
      <protection locked="0"/>
    </xf>
    <xf numFmtId="202" fontId="65" fillId="38" borderId="135" xfId="50" applyNumberFormat="1" applyFont="1" applyFill="1" applyBorder="1" applyAlignment="1" applyProtection="1">
      <alignment horizontal="center" vertical="center"/>
      <protection locked="0"/>
    </xf>
    <xf numFmtId="0" fontId="65" fillId="38" borderId="163" xfId="48" applyFont="1" applyFill="1" applyBorder="1" applyAlignment="1" applyProtection="1">
      <alignment horizontal="center" vertical="center" wrapText="1"/>
      <protection locked="0"/>
    </xf>
    <xf numFmtId="0" fontId="65" fillId="38" borderId="134" xfId="48" applyFont="1" applyFill="1" applyBorder="1" applyAlignment="1" applyProtection="1">
      <alignment horizontal="center" vertical="center" wrapText="1"/>
      <protection locked="0"/>
    </xf>
    <xf numFmtId="0" fontId="65" fillId="38" borderId="135" xfId="48" applyFont="1" applyFill="1" applyBorder="1" applyAlignment="1" applyProtection="1">
      <alignment horizontal="center" vertical="center" wrapText="1"/>
      <protection locked="0"/>
    </xf>
    <xf numFmtId="184" fontId="65" fillId="38" borderId="128" xfId="50" applyNumberFormat="1" applyFont="1" applyFill="1" applyBorder="1" applyAlignment="1" applyProtection="1">
      <alignment horizontal="center" vertical="center" shrinkToFit="1"/>
      <protection locked="0"/>
    </xf>
    <xf numFmtId="184" fontId="65" fillId="38" borderId="129" xfId="50" applyNumberFormat="1" applyFont="1" applyFill="1" applyBorder="1" applyAlignment="1" applyProtection="1">
      <alignment horizontal="center" vertical="center" shrinkToFit="1"/>
      <protection locked="0"/>
    </xf>
    <xf numFmtId="192" fontId="65" fillId="38" borderId="160" xfId="50" applyNumberFormat="1" applyFont="1" applyFill="1" applyBorder="1" applyAlignment="1" applyProtection="1">
      <alignment horizontal="center" vertical="center"/>
      <protection locked="0"/>
    </xf>
    <xf numFmtId="184" fontId="65" fillId="38" borderId="131" xfId="50" applyNumberFormat="1" applyFont="1" applyFill="1" applyBorder="1" applyAlignment="1" applyProtection="1">
      <alignment horizontal="center" vertical="center" shrinkToFit="1"/>
      <protection locked="0"/>
    </xf>
    <xf numFmtId="184" fontId="65" fillId="38" borderId="161" xfId="50" applyNumberFormat="1" applyFont="1" applyFill="1" applyBorder="1" applyAlignment="1" applyProtection="1">
      <alignment horizontal="center" vertical="center" shrinkToFit="1"/>
      <protection locked="0"/>
    </xf>
    <xf numFmtId="184" fontId="65" fillId="38" borderId="132" xfId="50" applyNumberFormat="1" applyFont="1" applyFill="1" applyBorder="1" applyAlignment="1" applyProtection="1">
      <alignment horizontal="center" vertical="center" shrinkToFit="1"/>
      <protection locked="0"/>
    </xf>
    <xf numFmtId="192" fontId="65" fillId="38" borderId="166" xfId="50" applyNumberFormat="1" applyFont="1" applyFill="1" applyBorder="1" applyAlignment="1" applyProtection="1">
      <alignment horizontal="center" vertical="center"/>
      <protection locked="0"/>
    </xf>
    <xf numFmtId="184" fontId="65" fillId="38" borderId="165" xfId="50" applyNumberFormat="1" applyFont="1" applyFill="1" applyBorder="1" applyAlignment="1" applyProtection="1">
      <alignment horizontal="center" vertical="center" shrinkToFit="1"/>
      <protection locked="0"/>
    </xf>
    <xf numFmtId="184" fontId="65" fillId="38" borderId="134" xfId="50" applyNumberFormat="1" applyFont="1" applyFill="1" applyBorder="1" applyAlignment="1" applyProtection="1">
      <alignment horizontal="center" vertical="center" shrinkToFit="1"/>
      <protection locked="0"/>
    </xf>
    <xf numFmtId="184" fontId="65" fillId="38" borderId="135" xfId="50" applyNumberFormat="1" applyFont="1" applyFill="1" applyBorder="1" applyAlignment="1" applyProtection="1">
      <alignment horizontal="center" vertical="center" shrinkToFit="1"/>
      <protection locked="0"/>
    </xf>
    <xf numFmtId="0" fontId="65" fillId="38" borderId="150" xfId="48" applyFont="1" applyFill="1" applyBorder="1" applyAlignment="1" applyProtection="1">
      <alignment horizontal="justify" vertical="center" wrapText="1"/>
      <protection locked="0"/>
    </xf>
    <xf numFmtId="0" fontId="65" fillId="38" borderId="152" xfId="48" applyFont="1" applyFill="1" applyBorder="1" applyAlignment="1" applyProtection="1">
      <alignment horizontal="justify" vertical="center" wrapText="1"/>
      <protection locked="0"/>
    </xf>
    <xf numFmtId="190" fontId="65" fillId="38" borderId="10" xfId="50" applyNumberFormat="1" applyFont="1" applyFill="1" applyBorder="1" applyAlignment="1">
      <alignment horizontal="right" vertical="center"/>
    </xf>
    <xf numFmtId="0" fontId="65" fillId="0" borderId="0" xfId="48" applyFont="1" applyAlignment="1">
      <alignment horizontal="center" vertical="center"/>
    </xf>
    <xf numFmtId="192" fontId="65" fillId="38" borderId="10" xfId="50" applyNumberFormat="1" applyFont="1" applyFill="1" applyBorder="1" applyAlignment="1">
      <alignment horizontal="center" vertical="center"/>
    </xf>
    <xf numFmtId="193" fontId="65" fillId="0" borderId="0" xfId="50" applyNumberFormat="1" applyFont="1" applyFill="1" applyBorder="1" applyAlignment="1">
      <alignment horizontal="center" vertical="center"/>
    </xf>
    <xf numFmtId="0" fontId="65" fillId="38" borderId="145" xfId="48" applyFont="1" applyFill="1" applyBorder="1" applyAlignment="1" applyProtection="1">
      <alignment horizontal="center" vertical="center" shrinkToFit="1"/>
      <protection locked="0"/>
    </xf>
    <xf numFmtId="0" fontId="65" fillId="0" borderId="185" xfId="48" applyFont="1" applyBorder="1" applyAlignment="1">
      <alignment horizontal="center" vertical="center" wrapText="1"/>
    </xf>
    <xf numFmtId="0" fontId="65" fillId="0" borderId="5" xfId="48" applyFont="1" applyBorder="1" applyAlignment="1">
      <alignment horizontal="center" vertical="center" wrapText="1"/>
    </xf>
    <xf numFmtId="0" fontId="65" fillId="0" borderId="6" xfId="48" applyFont="1" applyBorder="1" applyAlignment="1">
      <alignment horizontal="center" vertical="center" wrapText="1"/>
    </xf>
    <xf numFmtId="0" fontId="65" fillId="38" borderId="166" xfId="48" applyFont="1" applyFill="1" applyBorder="1" applyAlignment="1" applyProtection="1">
      <alignment horizontal="center" vertical="center"/>
      <protection locked="0"/>
    </xf>
    <xf numFmtId="0" fontId="65" fillId="38" borderId="128" xfId="48" applyFont="1" applyFill="1" applyBorder="1" applyAlignment="1" applyProtection="1">
      <alignment horizontal="center" vertical="center"/>
      <protection locked="0"/>
    </xf>
    <xf numFmtId="0" fontId="65" fillId="38" borderId="128" xfId="48" applyFont="1" applyFill="1" applyBorder="1" applyAlignment="1" applyProtection="1">
      <alignment horizontal="left" vertical="center" shrinkToFit="1"/>
      <protection locked="0"/>
    </xf>
    <xf numFmtId="0" fontId="65" fillId="38" borderId="129" xfId="48" applyFont="1" applyFill="1" applyBorder="1" applyAlignment="1" applyProtection="1">
      <alignment horizontal="left" vertical="center" shrinkToFit="1"/>
      <protection locked="0"/>
    </xf>
    <xf numFmtId="0" fontId="78" fillId="37" borderId="4" xfId="48" applyFont="1" applyFill="1" applyBorder="1" applyAlignment="1">
      <alignment horizontal="center" vertical="center"/>
    </xf>
    <xf numFmtId="0" fontId="78" fillId="37" borderId="5" xfId="48" applyFont="1" applyFill="1" applyBorder="1" applyAlignment="1">
      <alignment horizontal="center" vertical="center"/>
    </xf>
    <xf numFmtId="0" fontId="78" fillId="37" borderId="6" xfId="48" applyFont="1" applyFill="1" applyBorder="1" applyAlignment="1">
      <alignment horizontal="center" vertical="center"/>
    </xf>
    <xf numFmtId="0" fontId="65" fillId="38" borderId="131" xfId="48" applyFont="1" applyFill="1" applyBorder="1" applyAlignment="1" applyProtection="1">
      <alignment horizontal="left" vertical="center" shrinkToFit="1"/>
      <protection locked="0"/>
    </xf>
    <xf numFmtId="0" fontId="65" fillId="38" borderId="132" xfId="48" applyFont="1" applyFill="1" applyBorder="1" applyAlignment="1" applyProtection="1">
      <alignment horizontal="left" vertical="center" shrinkToFit="1"/>
      <protection locked="0"/>
    </xf>
    <xf numFmtId="0" fontId="65" fillId="38" borderId="134" xfId="48" applyFont="1" applyFill="1" applyBorder="1" applyAlignment="1" applyProtection="1">
      <alignment horizontal="left" vertical="center" shrinkToFit="1"/>
      <protection locked="0"/>
    </xf>
    <xf numFmtId="0" fontId="65" fillId="38" borderId="135" xfId="48" applyFont="1" applyFill="1" applyBorder="1" applyAlignment="1" applyProtection="1">
      <alignment horizontal="left" vertical="center" shrinkToFit="1"/>
      <protection locked="0"/>
    </xf>
    <xf numFmtId="0" fontId="65" fillId="0" borderId="0" xfId="48" applyFont="1" applyAlignment="1">
      <alignment horizontal="center" vertical="center" shrinkToFit="1"/>
    </xf>
    <xf numFmtId="0" fontId="65" fillId="0" borderId="144" xfId="48" applyFont="1" applyBorder="1" applyAlignment="1">
      <alignment horizontal="center" vertical="center" wrapText="1"/>
    </xf>
    <xf numFmtId="0" fontId="65" fillId="0" borderId="167" xfId="48" applyFont="1" applyBorder="1" applyAlignment="1">
      <alignment horizontal="center" vertical="center" wrapText="1"/>
    </xf>
    <xf numFmtId="0" fontId="65" fillId="0" borderId="145" xfId="48" applyFont="1" applyBorder="1" applyAlignment="1">
      <alignment horizontal="center" vertical="center" wrapText="1"/>
    </xf>
    <xf numFmtId="0" fontId="65" fillId="38" borderId="166" xfId="48" applyFont="1" applyFill="1" applyBorder="1" applyAlignment="1" applyProtection="1">
      <alignment horizontal="left" vertical="center" shrinkToFit="1"/>
      <protection locked="0"/>
    </xf>
    <xf numFmtId="0" fontId="65" fillId="0" borderId="132" xfId="48" applyFont="1" applyBorder="1" applyAlignment="1">
      <alignment vertical="center"/>
    </xf>
    <xf numFmtId="184" fontId="65" fillId="38" borderId="161" xfId="48" applyNumberFormat="1" applyFont="1" applyFill="1" applyBorder="1" applyAlignment="1" applyProtection="1">
      <alignment horizontal="center" vertical="center"/>
      <protection locked="0"/>
    </xf>
    <xf numFmtId="192" fontId="65" fillId="38" borderId="130" xfId="48" applyNumberFormat="1" applyFont="1" applyFill="1" applyBorder="1" applyAlignment="1" applyProtection="1">
      <alignment horizontal="center" vertical="center"/>
      <protection locked="0"/>
    </xf>
    <xf numFmtId="0" fontId="65" fillId="38" borderId="160" xfId="48" applyFont="1" applyFill="1" applyBorder="1" applyAlignment="1" applyProtection="1">
      <alignment horizontal="left" vertical="center" shrinkToFit="1"/>
      <protection locked="0"/>
    </xf>
    <xf numFmtId="0" fontId="65" fillId="0" borderId="186" xfId="48" applyFont="1" applyBorder="1" applyAlignment="1">
      <alignment horizontal="center" vertical="center"/>
    </xf>
    <xf numFmtId="0" fontId="65" fillId="0" borderId="129" xfId="48" applyFont="1" applyBorder="1" applyAlignment="1">
      <alignment vertical="center"/>
    </xf>
    <xf numFmtId="192" fontId="65" fillId="38" borderId="166" xfId="48" applyNumberFormat="1" applyFont="1" applyFill="1" applyBorder="1" applyAlignment="1" applyProtection="1">
      <alignment horizontal="center" vertical="center"/>
      <protection locked="0"/>
    </xf>
    <xf numFmtId="192" fontId="65" fillId="38" borderId="128" xfId="48" applyNumberFormat="1" applyFont="1" applyFill="1" applyBorder="1" applyAlignment="1" applyProtection="1">
      <alignment horizontal="center" vertical="center"/>
      <protection locked="0"/>
    </xf>
    <xf numFmtId="184" fontId="65" fillId="38" borderId="128" xfId="48" applyNumberFormat="1" applyFont="1" applyFill="1" applyBorder="1" applyAlignment="1" applyProtection="1">
      <alignment horizontal="center" vertical="center"/>
      <protection locked="0"/>
    </xf>
    <xf numFmtId="184" fontId="65" fillId="38" borderId="165" xfId="48" applyNumberFormat="1" applyFont="1" applyFill="1" applyBorder="1" applyAlignment="1" applyProtection="1">
      <alignment horizontal="center" vertical="center"/>
      <protection locked="0"/>
    </xf>
    <xf numFmtId="192" fontId="65" fillId="38" borderId="127" xfId="48" applyNumberFormat="1" applyFont="1" applyFill="1" applyBorder="1" applyAlignment="1" applyProtection="1">
      <alignment horizontal="center" vertical="center"/>
      <protection locked="0"/>
    </xf>
    <xf numFmtId="184" fontId="65" fillId="38" borderId="129" xfId="48" applyNumberFormat="1" applyFont="1" applyFill="1" applyBorder="1" applyAlignment="1" applyProtection="1">
      <alignment horizontal="center" vertical="center"/>
      <protection locked="0"/>
    </xf>
    <xf numFmtId="0" fontId="65" fillId="38" borderId="134" xfId="48" applyFont="1" applyFill="1" applyBorder="1" applyAlignment="1" applyProtection="1">
      <alignment vertical="center" shrinkToFit="1"/>
      <protection locked="0"/>
    </xf>
    <xf numFmtId="0" fontId="65" fillId="38" borderId="135" xfId="48" applyFont="1" applyFill="1" applyBorder="1" applyAlignment="1" applyProtection="1">
      <alignment vertical="center" shrinkToFit="1"/>
      <protection locked="0"/>
    </xf>
    <xf numFmtId="192" fontId="65" fillId="38" borderId="163" xfId="48" applyNumberFormat="1" applyFont="1" applyFill="1" applyBorder="1" applyAlignment="1" applyProtection="1">
      <alignment horizontal="center" vertical="center"/>
      <protection locked="0"/>
    </xf>
    <xf numFmtId="192" fontId="65" fillId="38" borderId="134" xfId="48" applyNumberFormat="1" applyFont="1" applyFill="1" applyBorder="1" applyAlignment="1" applyProtection="1">
      <alignment horizontal="center" vertical="center"/>
      <protection locked="0"/>
    </xf>
    <xf numFmtId="184" fontId="65" fillId="38" borderId="134" xfId="48" applyNumberFormat="1" applyFont="1" applyFill="1" applyBorder="1" applyAlignment="1" applyProtection="1">
      <alignment horizontal="center" vertical="center"/>
      <protection locked="0"/>
    </xf>
    <xf numFmtId="184" fontId="65" fillId="38" borderId="164" xfId="48" applyNumberFormat="1" applyFont="1" applyFill="1" applyBorder="1" applyAlignment="1" applyProtection="1">
      <alignment horizontal="center" vertical="center"/>
      <protection locked="0"/>
    </xf>
    <xf numFmtId="192" fontId="65" fillId="38" borderId="133" xfId="48" applyNumberFormat="1" applyFont="1" applyFill="1" applyBorder="1" applyAlignment="1" applyProtection="1">
      <alignment horizontal="center" vertical="center"/>
      <protection locked="0"/>
    </xf>
    <xf numFmtId="184" fontId="65" fillId="38" borderId="135" xfId="48" applyNumberFormat="1" applyFont="1" applyFill="1" applyBorder="1" applyAlignment="1" applyProtection="1">
      <alignment horizontal="center" vertical="center"/>
      <protection locked="0"/>
    </xf>
    <xf numFmtId="0" fontId="65" fillId="38" borderId="163" xfId="48" applyFont="1" applyFill="1" applyBorder="1" applyAlignment="1" applyProtection="1">
      <alignment horizontal="left" vertical="center" shrinkToFit="1"/>
      <protection locked="0"/>
    </xf>
    <xf numFmtId="0" fontId="65" fillId="38" borderId="127" xfId="48" applyFont="1" applyFill="1" applyBorder="1" applyAlignment="1" applyProtection="1">
      <alignment horizontal="left" vertical="center" shrinkToFit="1"/>
      <protection locked="0"/>
    </xf>
    <xf numFmtId="0" fontId="65" fillId="38" borderId="165" xfId="48" applyFont="1" applyFill="1" applyBorder="1" applyAlignment="1" applyProtection="1">
      <alignment horizontal="left" vertical="center" shrinkToFit="1"/>
      <protection locked="0"/>
    </xf>
    <xf numFmtId="184" fontId="65" fillId="38" borderId="135" xfId="50" applyNumberFormat="1" applyFont="1" applyFill="1" applyBorder="1" applyAlignment="1" applyProtection="1">
      <alignment horizontal="center" vertical="center"/>
      <protection locked="0"/>
    </xf>
    <xf numFmtId="184" fontId="65" fillId="38" borderId="129" xfId="50" applyNumberFormat="1" applyFont="1" applyFill="1" applyBorder="1" applyAlignment="1" applyProtection="1">
      <alignment horizontal="center" vertical="center"/>
      <protection locked="0"/>
    </xf>
    <xf numFmtId="0" fontId="65" fillId="0" borderId="160" xfId="48" applyFont="1" applyBorder="1" applyAlignment="1">
      <alignment horizontal="center" vertical="center" wrapText="1"/>
    </xf>
    <xf numFmtId="0" fontId="65" fillId="0" borderId="131" xfId="48" applyFont="1" applyBorder="1" applyAlignment="1">
      <alignment horizontal="center" vertical="center" wrapText="1"/>
    </xf>
    <xf numFmtId="0" fontId="65" fillId="0" borderId="132" xfId="48" applyFont="1" applyBorder="1" applyAlignment="1">
      <alignment horizontal="center" vertical="center" wrapText="1"/>
    </xf>
    <xf numFmtId="0" fontId="65" fillId="0" borderId="163" xfId="48" applyFont="1" applyBorder="1" applyAlignment="1">
      <alignment horizontal="center" vertical="center" wrapText="1"/>
    </xf>
    <xf numFmtId="0" fontId="65" fillId="38" borderId="130" xfId="48" applyFont="1" applyFill="1" applyBorder="1" applyAlignment="1" applyProtection="1">
      <alignment horizontal="left" vertical="center" shrinkToFit="1"/>
      <protection locked="0"/>
    </xf>
    <xf numFmtId="0" fontId="65" fillId="38" borderId="161" xfId="48" applyFont="1" applyFill="1" applyBorder="1" applyAlignment="1" applyProtection="1">
      <alignment horizontal="left" vertical="center" shrinkToFit="1"/>
      <protection locked="0"/>
    </xf>
    <xf numFmtId="184" fontId="65" fillId="38" borderId="132" xfId="50" applyNumberFormat="1" applyFont="1" applyFill="1" applyBorder="1" applyAlignment="1" applyProtection="1">
      <alignment horizontal="center" vertical="center"/>
      <protection locked="0"/>
    </xf>
    <xf numFmtId="0" fontId="65" fillId="38" borderId="133" xfId="48" applyFont="1" applyFill="1" applyBorder="1" applyAlignment="1" applyProtection="1">
      <alignment horizontal="left" vertical="center" shrinkToFit="1"/>
      <protection locked="0"/>
    </xf>
    <xf numFmtId="0" fontId="65" fillId="38" borderId="164" xfId="48" applyFont="1" applyFill="1" applyBorder="1" applyAlignment="1" applyProtection="1">
      <alignment horizontal="left" vertical="center" shrinkToFit="1"/>
      <protection locked="0"/>
    </xf>
    <xf numFmtId="0" fontId="65" fillId="0" borderId="140" xfId="48" applyFont="1" applyBorder="1" applyAlignment="1">
      <alignment vertical="center" shrinkToFit="1"/>
    </xf>
    <xf numFmtId="0" fontId="65" fillId="0" borderId="141" xfId="48" applyFont="1" applyBorder="1" applyAlignment="1">
      <alignment vertical="center" shrinkToFit="1"/>
    </xf>
    <xf numFmtId="0" fontId="65" fillId="0" borderId="142" xfId="48" applyFont="1" applyBorder="1" applyAlignment="1">
      <alignment vertical="center" shrinkToFit="1"/>
    </xf>
    <xf numFmtId="203" fontId="65" fillId="38" borderId="141" xfId="48" applyNumberFormat="1" applyFont="1" applyFill="1" applyBorder="1" applyAlignment="1" applyProtection="1">
      <alignment horizontal="right" vertical="center" indent="1"/>
      <protection locked="0"/>
    </xf>
    <xf numFmtId="0" fontId="65" fillId="0" borderId="142" xfId="48" applyFont="1" applyBorder="1" applyAlignment="1">
      <alignment horizontal="center" vertical="center"/>
    </xf>
    <xf numFmtId="204" fontId="65" fillId="0" borderId="141" xfId="50" applyNumberFormat="1" applyFont="1" applyFill="1" applyBorder="1" applyAlignment="1">
      <alignment horizontal="right" vertical="center" indent="1"/>
    </xf>
    <xf numFmtId="204" fontId="65" fillId="0" borderId="142" xfId="50" applyNumberFormat="1" applyFont="1" applyFill="1" applyBorder="1" applyAlignment="1">
      <alignment horizontal="right" vertical="center" indent="1"/>
    </xf>
    <xf numFmtId="0" fontId="65" fillId="38" borderId="155" xfId="48" applyFont="1" applyFill="1" applyBorder="1" applyAlignment="1" applyProtection="1">
      <alignment horizontal="left" vertical="center" shrinkToFit="1"/>
      <protection locked="0"/>
    </xf>
    <xf numFmtId="0" fontId="65" fillId="38" borderId="141" xfId="48" applyFont="1" applyFill="1" applyBorder="1" applyAlignment="1" applyProtection="1">
      <alignment horizontal="left" vertical="center" shrinkToFit="1"/>
      <protection locked="0"/>
    </xf>
    <xf numFmtId="0" fontId="65" fillId="38" borderId="142" xfId="48" applyFont="1" applyFill="1" applyBorder="1" applyAlignment="1" applyProtection="1">
      <alignment horizontal="left" vertical="center" shrinkToFit="1"/>
      <protection locked="0"/>
    </xf>
    <xf numFmtId="0" fontId="65" fillId="0" borderId="130" xfId="48" applyFont="1" applyBorder="1" applyAlignment="1">
      <alignment vertical="center" shrinkToFit="1"/>
    </xf>
    <xf numFmtId="0" fontId="65" fillId="0" borderId="131" xfId="48" applyFont="1" applyBorder="1" applyAlignment="1">
      <alignment vertical="center" shrinkToFit="1"/>
    </xf>
    <xf numFmtId="0" fontId="65" fillId="0" borderId="132" xfId="48" applyFont="1" applyBorder="1" applyAlignment="1">
      <alignment vertical="center" shrinkToFit="1"/>
    </xf>
    <xf numFmtId="203" fontId="65" fillId="38" borderId="131" xfId="48" applyNumberFormat="1" applyFont="1" applyFill="1" applyBorder="1" applyAlignment="1" applyProtection="1">
      <alignment horizontal="right" vertical="center" indent="1"/>
      <protection locked="0"/>
    </xf>
    <xf numFmtId="204" fontId="65" fillId="0" borderId="131" xfId="48" applyNumberFormat="1" applyFont="1" applyFill="1" applyBorder="1" applyAlignment="1">
      <alignment horizontal="right" vertical="center" indent="1"/>
    </xf>
    <xf numFmtId="204" fontId="65" fillId="0" borderId="132" xfId="48" applyNumberFormat="1" applyFont="1" applyFill="1" applyBorder="1" applyAlignment="1">
      <alignment horizontal="right" vertical="center" indent="1"/>
    </xf>
    <xf numFmtId="204" fontId="65" fillId="0" borderId="131" xfId="50" applyNumberFormat="1" applyFont="1" applyFill="1" applyBorder="1" applyAlignment="1">
      <alignment horizontal="right" vertical="center" indent="1"/>
    </xf>
    <xf numFmtId="204" fontId="65" fillId="0" borderId="132" xfId="50" applyNumberFormat="1" applyFont="1" applyFill="1" applyBorder="1" applyAlignment="1">
      <alignment horizontal="right" vertical="center" indent="1"/>
    </xf>
    <xf numFmtId="0" fontId="65" fillId="0" borderId="160" xfId="48" applyFont="1" applyFill="1" applyBorder="1" applyAlignment="1">
      <alignment horizontal="left" vertical="center" shrinkToFit="1"/>
    </xf>
    <xf numFmtId="0" fontId="65" fillId="0" borderId="131" xfId="48" applyFont="1" applyFill="1" applyBorder="1" applyAlignment="1">
      <alignment horizontal="left" vertical="center" shrinkToFit="1"/>
    </xf>
    <xf numFmtId="0" fontId="65" fillId="0" borderId="132" xfId="48" applyFont="1" applyFill="1" applyBorder="1" applyAlignment="1">
      <alignment horizontal="left" vertical="center" shrinkToFit="1"/>
    </xf>
    <xf numFmtId="0" fontId="65" fillId="38" borderId="171" xfId="48" applyFont="1" applyFill="1" applyBorder="1" applyAlignment="1" applyProtection="1">
      <alignment horizontal="left" vertical="center" shrinkToFit="1"/>
      <protection locked="0"/>
    </xf>
    <xf numFmtId="0" fontId="65" fillId="38" borderId="144" xfId="48" applyFont="1" applyFill="1" applyBorder="1" applyAlignment="1" applyProtection="1">
      <alignment horizontal="left" vertical="center" shrinkToFit="1"/>
      <protection locked="0"/>
    </xf>
    <xf numFmtId="0" fontId="65" fillId="38" borderId="145" xfId="48" applyFont="1" applyFill="1" applyBorder="1" applyAlignment="1" applyProtection="1">
      <alignment horizontal="left" vertical="center" shrinkToFit="1"/>
      <protection locked="0"/>
    </xf>
    <xf numFmtId="0" fontId="65" fillId="0" borderId="146" xfId="48" applyFont="1" applyBorder="1" applyAlignment="1">
      <alignment horizontal="center" vertical="center" shrinkToFit="1"/>
    </xf>
    <xf numFmtId="0" fontId="65" fillId="0" borderId="147" xfId="48" applyFont="1" applyBorder="1" applyAlignment="1">
      <alignment horizontal="center" vertical="center" shrinkToFit="1"/>
    </xf>
    <xf numFmtId="203" fontId="65" fillId="0" borderId="147" xfId="48" applyNumberFormat="1" applyFont="1" applyFill="1" applyBorder="1" applyAlignment="1">
      <alignment horizontal="right" vertical="center" indent="1"/>
    </xf>
    <xf numFmtId="0" fontId="65" fillId="0" borderId="148" xfId="48" applyFont="1" applyBorder="1" applyAlignment="1">
      <alignment horizontal="center" vertical="center"/>
    </xf>
    <xf numFmtId="204" fontId="65" fillId="0" borderId="147" xfId="50" applyNumberFormat="1" applyFont="1" applyFill="1" applyBorder="1" applyAlignment="1">
      <alignment horizontal="right" vertical="center" indent="1"/>
    </xf>
    <xf numFmtId="204" fontId="65" fillId="0" borderId="148" xfId="50" applyNumberFormat="1" applyFont="1" applyFill="1" applyBorder="1" applyAlignment="1">
      <alignment horizontal="right" vertical="center" indent="1"/>
    </xf>
    <xf numFmtId="0" fontId="65" fillId="0" borderId="143" xfId="48" applyFont="1" applyBorder="1" applyAlignment="1">
      <alignment vertical="center" shrinkToFit="1"/>
    </xf>
    <xf numFmtId="0" fontId="65" fillId="0" borderId="144" xfId="48" applyFont="1" applyBorder="1" applyAlignment="1">
      <alignment vertical="center" shrinkToFit="1"/>
    </xf>
    <xf numFmtId="0" fontId="65" fillId="0" borderId="145" xfId="48" applyFont="1" applyBorder="1" applyAlignment="1">
      <alignment vertical="center" shrinkToFit="1"/>
    </xf>
    <xf numFmtId="0" fontId="65" fillId="38" borderId="171" xfId="48" applyFont="1" applyFill="1" applyBorder="1" applyAlignment="1" applyProtection="1">
      <alignment horizontal="center" vertical="center"/>
      <protection locked="0"/>
    </xf>
    <xf numFmtId="0" fontId="65" fillId="38" borderId="144" xfId="48" applyFont="1" applyFill="1" applyBorder="1" applyAlignment="1" applyProtection="1">
      <alignment horizontal="center" vertical="center"/>
      <protection locked="0"/>
    </xf>
    <xf numFmtId="203" fontId="65" fillId="38" borderId="144" xfId="48" applyNumberFormat="1" applyFont="1" applyFill="1" applyBorder="1" applyAlignment="1" applyProtection="1">
      <alignment horizontal="right" vertical="center" indent="1"/>
      <protection locked="0"/>
    </xf>
    <xf numFmtId="0" fontId="65" fillId="0" borderId="145" xfId="48" applyFont="1" applyBorder="1" applyAlignment="1">
      <alignment horizontal="center" vertical="center"/>
    </xf>
    <xf numFmtId="0" fontId="65" fillId="38" borderId="143" xfId="48" applyFont="1" applyFill="1" applyBorder="1" applyAlignment="1" applyProtection="1">
      <alignment horizontal="center" vertical="center"/>
      <protection locked="0"/>
    </xf>
    <xf numFmtId="204" fontId="65" fillId="0" borderId="144" xfId="50" applyNumberFormat="1" applyFont="1" applyFill="1" applyBorder="1" applyAlignment="1">
      <alignment horizontal="right" vertical="center" indent="1"/>
    </xf>
    <xf numFmtId="204" fontId="65" fillId="0" borderId="145" xfId="50" applyNumberFormat="1" applyFont="1" applyFill="1" applyBorder="1" applyAlignment="1">
      <alignment horizontal="right" vertical="center" indent="1"/>
    </xf>
    <xf numFmtId="204" fontId="65" fillId="0" borderId="163" xfId="48" applyNumberFormat="1" applyFont="1" applyBorder="1" applyAlignment="1">
      <alignment horizontal="center" vertical="center"/>
    </xf>
    <xf numFmtId="204" fontId="65" fillId="0" borderId="134" xfId="48" applyNumberFormat="1" applyFont="1" applyBorder="1" applyAlignment="1">
      <alignment horizontal="center" vertical="center"/>
    </xf>
    <xf numFmtId="204" fontId="65" fillId="0" borderId="164" xfId="48" applyNumberFormat="1" applyFont="1" applyBorder="1" applyAlignment="1">
      <alignment horizontal="center" vertical="center"/>
    </xf>
    <xf numFmtId="204" fontId="65" fillId="0" borderId="133" xfId="48" applyNumberFormat="1" applyFont="1" applyBorder="1" applyAlignment="1">
      <alignment horizontal="center" vertical="center"/>
    </xf>
    <xf numFmtId="204" fontId="65" fillId="0" borderId="135" xfId="48" applyNumberFormat="1" applyFont="1" applyBorder="1" applyAlignment="1">
      <alignment horizontal="center" vertical="center"/>
    </xf>
    <xf numFmtId="203" fontId="65" fillId="38" borderId="141" xfId="48" applyNumberFormat="1" applyFont="1" applyFill="1" applyBorder="1" applyAlignment="1" applyProtection="1">
      <alignment horizontal="center" vertical="center"/>
      <protection locked="0"/>
    </xf>
    <xf numFmtId="203" fontId="65" fillId="38" borderId="142" xfId="48" applyNumberFormat="1" applyFont="1" applyFill="1" applyBorder="1" applyAlignment="1" applyProtection="1">
      <alignment horizontal="center" vertical="center"/>
      <protection locked="0"/>
    </xf>
    <xf numFmtId="198" fontId="65" fillId="38" borderId="160" xfId="48" applyNumberFormat="1" applyFont="1" applyFill="1" applyBorder="1" applyAlignment="1" applyProtection="1">
      <alignment horizontal="center" vertical="center"/>
      <protection locked="0"/>
    </xf>
    <xf numFmtId="203" fontId="65" fillId="38" borderId="131" xfId="48" applyNumberFormat="1" applyFont="1" applyFill="1" applyBorder="1" applyAlignment="1" applyProtection="1">
      <alignment horizontal="center" vertical="center"/>
      <protection locked="0"/>
    </xf>
    <xf numFmtId="198" fontId="65" fillId="38" borderId="155" xfId="48" applyNumberFormat="1" applyFont="1" applyFill="1" applyBorder="1" applyAlignment="1" applyProtection="1">
      <alignment horizontal="center" vertical="center"/>
      <protection locked="0"/>
    </xf>
    <xf numFmtId="192" fontId="65" fillId="38" borderId="140" xfId="48" applyNumberFormat="1" applyFont="1" applyFill="1" applyBorder="1" applyAlignment="1" applyProtection="1">
      <alignment horizontal="center" vertical="center"/>
      <protection locked="0"/>
    </xf>
    <xf numFmtId="203" fontId="65" fillId="38" borderId="132" xfId="48" applyNumberFormat="1" applyFont="1" applyFill="1" applyBorder="1" applyAlignment="1" applyProtection="1">
      <alignment horizontal="center" vertical="center"/>
      <protection locked="0"/>
    </xf>
    <xf numFmtId="203" fontId="65" fillId="38" borderId="134" xfId="48" applyNumberFormat="1" applyFont="1" applyFill="1" applyBorder="1" applyAlignment="1" applyProtection="1">
      <alignment horizontal="center" vertical="center"/>
      <protection locked="0"/>
    </xf>
    <xf numFmtId="203" fontId="65" fillId="38" borderId="135" xfId="48" applyNumberFormat="1" applyFont="1" applyFill="1" applyBorder="1" applyAlignment="1" applyProtection="1">
      <alignment horizontal="center" vertical="center"/>
      <protection locked="0"/>
    </xf>
    <xf numFmtId="0" fontId="65" fillId="38" borderId="150" xfId="48" applyFont="1" applyFill="1" applyBorder="1" applyAlignment="1">
      <alignment horizontal="justify" vertical="center" wrapText="1"/>
    </xf>
    <xf numFmtId="0" fontId="65" fillId="38" borderId="2" xfId="48" applyFont="1" applyFill="1" applyBorder="1" applyAlignment="1">
      <alignment horizontal="justify" vertical="center" wrapText="1"/>
    </xf>
    <xf numFmtId="0" fontId="65" fillId="38" borderId="3" xfId="48" applyFont="1" applyFill="1" applyBorder="1" applyAlignment="1">
      <alignment horizontal="justify" vertical="center" wrapText="1"/>
    </xf>
    <xf numFmtId="0" fontId="65" fillId="38" borderId="152" xfId="48" applyFont="1" applyFill="1" applyBorder="1" applyAlignment="1">
      <alignment horizontal="justify" vertical="center" wrapText="1"/>
    </xf>
    <xf numFmtId="0" fontId="65" fillId="38" borderId="10" xfId="48" applyFont="1" applyFill="1" applyBorder="1" applyAlignment="1">
      <alignment horizontal="justify" vertical="center" wrapText="1"/>
    </xf>
    <xf numFmtId="0" fontId="65" fillId="38" borderId="11" xfId="48" applyFont="1" applyFill="1" applyBorder="1" applyAlignment="1">
      <alignment horizontal="justify" vertical="center" wrapText="1"/>
    </xf>
    <xf numFmtId="204" fontId="65" fillId="0" borderId="18" xfId="48" applyNumberFormat="1" applyFont="1" applyBorder="1" applyAlignment="1">
      <alignment horizontal="center" vertical="center"/>
    </xf>
    <xf numFmtId="204" fontId="65" fillId="0" borderId="19" xfId="48" applyNumberFormat="1" applyFont="1" applyBorder="1" applyAlignment="1">
      <alignment horizontal="center" vertical="center"/>
    </xf>
    <xf numFmtId="204" fontId="65" fillId="0" borderId="17" xfId="48" applyNumberFormat="1" applyFont="1" applyBorder="1" applyAlignment="1">
      <alignment horizontal="center" vertical="center"/>
    </xf>
    <xf numFmtId="198" fontId="65" fillId="0" borderId="137" xfId="48" applyNumberFormat="1" applyFont="1" applyFill="1" applyBorder="1" applyAlignment="1">
      <alignment horizontal="center" vertical="center"/>
    </xf>
    <xf numFmtId="198" fontId="65" fillId="0" borderId="138" xfId="48" applyNumberFormat="1" applyFont="1" applyFill="1" applyBorder="1" applyAlignment="1">
      <alignment horizontal="center" vertical="center"/>
    </xf>
    <xf numFmtId="198" fontId="65" fillId="38" borderId="163" xfId="48" applyNumberFormat="1" applyFont="1" applyFill="1" applyBorder="1" applyAlignment="1" applyProtection="1">
      <alignment horizontal="center" vertical="center"/>
      <protection locked="0"/>
    </xf>
    <xf numFmtId="198" fontId="65" fillId="38" borderId="134" xfId="48" applyNumberFormat="1" applyFont="1" applyFill="1" applyBorder="1" applyAlignment="1" applyProtection="1">
      <alignment horizontal="center" vertical="center"/>
      <protection locked="0"/>
    </xf>
    <xf numFmtId="198" fontId="65" fillId="38" borderId="164" xfId="48" applyNumberFormat="1" applyFont="1" applyFill="1" applyBorder="1" applyAlignment="1" applyProtection="1">
      <alignment horizontal="center" vertical="center"/>
      <protection locked="0"/>
    </xf>
    <xf numFmtId="0" fontId="65" fillId="0" borderId="184" xfId="48" applyFont="1" applyBorder="1" applyAlignment="1">
      <alignment horizontal="center" vertical="center"/>
    </xf>
    <xf numFmtId="0" fontId="65" fillId="0" borderId="180" xfId="48" applyFont="1" applyBorder="1" applyAlignment="1">
      <alignment horizontal="center" vertical="center"/>
    </xf>
    <xf numFmtId="198" fontId="65" fillId="38" borderId="180" xfId="48" applyNumberFormat="1" applyFont="1" applyFill="1" applyBorder="1" applyAlignment="1" applyProtection="1">
      <alignment horizontal="center" vertical="center"/>
      <protection locked="0"/>
    </xf>
    <xf numFmtId="198" fontId="65" fillId="38" borderId="181" xfId="48" applyNumberFormat="1" applyFont="1" applyFill="1" applyBorder="1" applyAlignment="1" applyProtection="1">
      <alignment horizontal="center" vertical="center"/>
      <protection locked="0"/>
    </xf>
    <xf numFmtId="0" fontId="65" fillId="0" borderId="153" xfId="48" applyFont="1" applyBorder="1" applyAlignment="1">
      <alignment horizontal="center" vertical="center"/>
    </xf>
    <xf numFmtId="0" fontId="65" fillId="0" borderId="154" xfId="48" applyFont="1" applyBorder="1" applyAlignment="1">
      <alignment horizontal="center" vertical="center"/>
    </xf>
    <xf numFmtId="9" fontId="65" fillId="38" borderId="141" xfId="51" applyFont="1" applyFill="1" applyBorder="1" applyAlignment="1" applyProtection="1">
      <alignment horizontal="center" vertical="center"/>
      <protection locked="0"/>
    </xf>
    <xf numFmtId="9" fontId="65" fillId="38" borderId="142" xfId="51" applyFont="1" applyFill="1" applyBorder="1" applyAlignment="1" applyProtection="1">
      <alignment horizontal="center" vertical="center"/>
      <protection locked="0"/>
    </xf>
    <xf numFmtId="9" fontId="65" fillId="38" borderId="140" xfId="51" applyFont="1" applyFill="1" applyBorder="1" applyAlignment="1" applyProtection="1">
      <alignment horizontal="center" vertical="center"/>
      <protection locked="0"/>
    </xf>
    <xf numFmtId="0" fontId="65" fillId="0" borderId="167" xfId="48" applyFont="1" applyBorder="1" applyAlignment="1">
      <alignment horizontal="center" vertical="center"/>
    </xf>
    <xf numFmtId="0" fontId="65" fillId="0" borderId="168" xfId="48" applyFont="1" applyBorder="1" applyAlignment="1">
      <alignment horizontal="center" vertical="center"/>
    </xf>
    <xf numFmtId="0" fontId="65" fillId="0" borderId="171" xfId="48" applyFont="1" applyBorder="1" applyAlignment="1">
      <alignment horizontal="center" vertical="center"/>
    </xf>
    <xf numFmtId="0" fontId="65" fillId="0" borderId="156" xfId="48" applyFont="1" applyBorder="1" applyAlignment="1">
      <alignment horizontal="center" vertical="center"/>
    </xf>
    <xf numFmtId="0" fontId="65" fillId="38" borderId="167" xfId="48" applyFont="1" applyFill="1" applyBorder="1" applyAlignment="1" applyProtection="1">
      <alignment horizontal="center" vertical="center" wrapText="1"/>
      <protection locked="0"/>
    </xf>
    <xf numFmtId="0" fontId="65" fillId="38" borderId="168" xfId="48" applyFont="1" applyFill="1" applyBorder="1" applyAlignment="1" applyProtection="1">
      <alignment horizontal="center" vertical="center" wrapText="1"/>
      <protection locked="0"/>
    </xf>
    <xf numFmtId="0" fontId="65" fillId="38" borderId="172" xfId="48" applyFont="1" applyFill="1" applyBorder="1" applyAlignment="1" applyProtection="1">
      <alignment horizontal="center" vertical="center" wrapText="1"/>
      <protection locked="0"/>
    </xf>
    <xf numFmtId="0" fontId="65" fillId="38" borderId="156" xfId="48" applyFont="1" applyFill="1" applyBorder="1" applyAlignment="1" applyProtection="1">
      <alignment horizontal="center" vertical="center" wrapText="1"/>
      <protection locked="0"/>
    </xf>
    <xf numFmtId="0" fontId="65" fillId="38" borderId="154" xfId="48" applyFont="1" applyFill="1" applyBorder="1" applyAlignment="1" applyProtection="1">
      <alignment horizontal="center" vertical="center" wrapText="1"/>
      <protection locked="0"/>
    </xf>
    <xf numFmtId="0" fontId="65" fillId="38" borderId="157" xfId="48" applyFont="1" applyFill="1" applyBorder="1" applyAlignment="1" applyProtection="1">
      <alignment horizontal="center" vertical="center" wrapText="1"/>
      <protection locked="0"/>
    </xf>
    <xf numFmtId="0" fontId="65" fillId="38" borderId="187" xfId="48" applyFont="1" applyFill="1" applyBorder="1" applyAlignment="1" applyProtection="1">
      <alignment horizontal="center" vertical="center" wrapText="1"/>
      <protection locked="0"/>
    </xf>
    <xf numFmtId="0" fontId="65" fillId="38" borderId="153" xfId="48" applyFont="1" applyFill="1" applyBorder="1" applyAlignment="1" applyProtection="1">
      <alignment horizontal="center" vertical="center" wrapText="1"/>
      <protection locked="0"/>
    </xf>
    <xf numFmtId="192" fontId="65" fillId="38" borderId="131" xfId="48" applyNumberFormat="1" applyFont="1" applyFill="1" applyBorder="1" applyAlignment="1" applyProtection="1">
      <alignment horizontal="center" vertical="center" wrapText="1"/>
      <protection locked="0"/>
    </xf>
    <xf numFmtId="192" fontId="65" fillId="38" borderId="132" xfId="48" applyNumberFormat="1" applyFont="1" applyFill="1" applyBorder="1" applyAlignment="1" applyProtection="1">
      <alignment horizontal="center" vertical="center" wrapText="1"/>
      <protection locked="0"/>
    </xf>
    <xf numFmtId="192" fontId="65" fillId="38" borderId="130" xfId="48" applyNumberFormat="1" applyFont="1" applyFill="1" applyBorder="1" applyAlignment="1" applyProtection="1">
      <alignment horizontal="center" vertical="center" wrapText="1"/>
      <protection locked="0"/>
    </xf>
    <xf numFmtId="0" fontId="65" fillId="38" borderId="131" xfId="48" applyFont="1" applyFill="1" applyBorder="1" applyAlignment="1" applyProtection="1">
      <alignment horizontal="justify" vertical="center" wrapText="1"/>
      <protection locked="0"/>
    </xf>
    <xf numFmtId="0" fontId="65" fillId="38" borderId="132" xfId="48" applyFont="1" applyFill="1" applyBorder="1" applyAlignment="1" applyProtection="1">
      <alignment horizontal="justify" vertical="center" wrapText="1"/>
      <protection locked="0"/>
    </xf>
    <xf numFmtId="0" fontId="65" fillId="38" borderId="130" xfId="48" applyFont="1" applyFill="1" applyBorder="1" applyAlignment="1" applyProtection="1">
      <alignment horizontal="justify" vertical="center" wrapText="1"/>
      <protection locked="0"/>
    </xf>
    <xf numFmtId="184" fontId="65" fillId="38" borderId="130" xfId="48" applyNumberFormat="1" applyFont="1" applyFill="1" applyBorder="1" applyAlignment="1" applyProtection="1">
      <alignment horizontal="center" vertical="center"/>
      <protection locked="0"/>
    </xf>
    <xf numFmtId="0" fontId="65" fillId="0" borderId="187" xfId="48" applyFont="1" applyBorder="1" applyAlignment="1">
      <alignment horizontal="center" vertical="center"/>
    </xf>
    <xf numFmtId="0" fontId="65" fillId="38" borderId="167" xfId="48" applyFont="1" applyFill="1" applyBorder="1" applyAlignment="1" applyProtection="1">
      <alignment horizontal="justify" vertical="center" wrapText="1"/>
      <protection locked="0"/>
    </xf>
    <xf numFmtId="0" fontId="65" fillId="38" borderId="168" xfId="48" applyFont="1" applyFill="1" applyBorder="1" applyAlignment="1" applyProtection="1">
      <alignment horizontal="justify" vertical="center" wrapText="1"/>
      <protection locked="0"/>
    </xf>
    <xf numFmtId="0" fontId="65" fillId="38" borderId="172" xfId="48" applyFont="1" applyFill="1" applyBorder="1" applyAlignment="1" applyProtection="1">
      <alignment horizontal="justify" vertical="center" wrapText="1"/>
      <protection locked="0"/>
    </xf>
    <xf numFmtId="0" fontId="65" fillId="38" borderId="156" xfId="48" applyFont="1" applyFill="1" applyBorder="1" applyAlignment="1" applyProtection="1">
      <alignment horizontal="justify" vertical="center" wrapText="1"/>
      <protection locked="0"/>
    </xf>
    <xf numFmtId="0" fontId="65" fillId="38" borderId="154" xfId="48" applyFont="1" applyFill="1" applyBorder="1" applyAlignment="1" applyProtection="1">
      <alignment horizontal="justify" vertical="center" wrapText="1"/>
      <protection locked="0"/>
    </xf>
    <xf numFmtId="0" fontId="65" fillId="38" borderId="157" xfId="48" applyFont="1" applyFill="1" applyBorder="1" applyAlignment="1" applyProtection="1">
      <alignment horizontal="justify" vertical="center" wrapText="1"/>
      <protection locked="0"/>
    </xf>
    <xf numFmtId="0" fontId="65" fillId="38" borderId="187" xfId="48" applyFont="1" applyFill="1" applyBorder="1" applyAlignment="1" applyProtection="1">
      <alignment horizontal="justify" vertical="center" wrapText="1"/>
      <protection locked="0"/>
    </xf>
    <xf numFmtId="0" fontId="65" fillId="38" borderId="153" xfId="48" applyFont="1" applyFill="1" applyBorder="1" applyAlignment="1" applyProtection="1">
      <alignment horizontal="justify" vertical="center" wrapText="1"/>
      <protection locked="0"/>
    </xf>
    <xf numFmtId="0" fontId="65" fillId="0" borderId="143" xfId="48" applyFont="1" applyBorder="1" applyAlignment="1">
      <alignment horizontal="center" vertical="center" shrinkToFit="1"/>
    </xf>
    <xf numFmtId="0" fontId="65" fillId="0" borderId="144" xfId="48" applyFont="1" applyBorder="1" applyAlignment="1">
      <alignment horizontal="center" vertical="center" shrinkToFit="1"/>
    </xf>
    <xf numFmtId="0" fontId="65" fillId="0" borderId="145" xfId="48" applyFont="1" applyBorder="1" applyAlignment="1">
      <alignment horizontal="center" vertical="center" shrinkToFit="1"/>
    </xf>
    <xf numFmtId="184" fontId="65" fillId="38" borderId="166" xfId="48" applyNumberFormat="1" applyFont="1" applyFill="1" applyBorder="1" applyAlignment="1" applyProtection="1">
      <alignment horizontal="center" vertical="center"/>
      <protection locked="0"/>
    </xf>
    <xf numFmtId="184" fontId="65" fillId="38" borderId="40" xfId="48" applyNumberFormat="1" applyFont="1" applyFill="1" applyBorder="1" applyAlignment="1" applyProtection="1">
      <alignment horizontal="center" vertical="center"/>
      <protection locked="0"/>
    </xf>
    <xf numFmtId="184" fontId="65" fillId="38" borderId="41" xfId="48" applyNumberFormat="1" applyFont="1" applyFill="1" applyBorder="1" applyAlignment="1" applyProtection="1">
      <alignment horizontal="center" vertical="center"/>
      <protection locked="0"/>
    </xf>
    <xf numFmtId="184" fontId="65" fillId="38" borderId="163" xfId="48" applyNumberFormat="1" applyFont="1" applyFill="1" applyBorder="1" applyAlignment="1" applyProtection="1">
      <alignment horizontal="center" vertical="center"/>
      <protection locked="0"/>
    </xf>
    <xf numFmtId="184" fontId="65" fillId="38" borderId="43" xfId="48" applyNumberFormat="1" applyFont="1" applyFill="1" applyBorder="1" applyAlignment="1" applyProtection="1">
      <alignment horizontal="center" vertical="center"/>
      <protection locked="0"/>
    </xf>
    <xf numFmtId="184" fontId="65" fillId="38" borderId="38" xfId="48" applyNumberFormat="1" applyFont="1" applyFill="1" applyBorder="1" applyAlignment="1" applyProtection="1">
      <alignment horizontal="center" vertical="center"/>
      <protection locked="0"/>
    </xf>
    <xf numFmtId="0" fontId="65" fillId="0" borderId="7" xfId="48" applyFont="1" applyFill="1" applyBorder="1" applyAlignment="1">
      <alignment horizontal="center" vertical="center" wrapText="1"/>
    </xf>
    <xf numFmtId="0" fontId="65" fillId="0" borderId="0" xfId="48" applyFont="1" applyFill="1" applyBorder="1" applyAlignment="1">
      <alignment horizontal="center" vertical="center" wrapText="1"/>
    </xf>
    <xf numFmtId="0" fontId="65" fillId="0" borderId="186" xfId="48" applyFont="1" applyFill="1" applyBorder="1" applyAlignment="1">
      <alignment horizontal="center" vertical="center" wrapText="1"/>
    </xf>
    <xf numFmtId="0" fontId="65" fillId="38" borderId="188" xfId="48" applyFont="1" applyFill="1" applyBorder="1" applyAlignment="1" applyProtection="1">
      <alignment horizontal="justify" vertical="center" wrapText="1"/>
      <protection locked="0"/>
    </xf>
    <xf numFmtId="0" fontId="65" fillId="0" borderId="15" xfId="48" applyFont="1" applyBorder="1" applyAlignment="1">
      <alignment horizontal="center" vertical="center" wrapText="1"/>
    </xf>
    <xf numFmtId="0" fontId="65" fillId="0" borderId="15" xfId="48" applyFont="1" applyFill="1" applyBorder="1" applyAlignment="1">
      <alignment horizontal="center" vertical="center"/>
    </xf>
    <xf numFmtId="0" fontId="65" fillId="38" borderId="15" xfId="48" applyFont="1" applyFill="1" applyBorder="1" applyAlignment="1" applyProtection="1">
      <alignment horizontal="justify" vertical="center"/>
      <protection locked="0"/>
    </xf>
    <xf numFmtId="0" fontId="65" fillId="38" borderId="4" xfId="48" applyFont="1" applyFill="1" applyBorder="1" applyAlignment="1" applyProtection="1">
      <alignment horizontal="justify" vertical="center"/>
      <protection locked="0"/>
    </xf>
    <xf numFmtId="0" fontId="65" fillId="38" borderId="5" xfId="48" applyFont="1" applyFill="1" applyBorder="1" applyAlignment="1" applyProtection="1">
      <alignment horizontal="justify" vertical="center"/>
      <protection locked="0"/>
    </xf>
    <xf numFmtId="0" fontId="65" fillId="38" borderId="6" xfId="48" applyFont="1" applyFill="1" applyBorder="1" applyAlignment="1" applyProtection="1">
      <alignment horizontal="justify" vertical="center"/>
      <protection locked="0"/>
    </xf>
    <xf numFmtId="0" fontId="65" fillId="0" borderId="1" xfId="48" applyFont="1" applyFill="1" applyBorder="1" applyAlignment="1">
      <alignment horizontal="left" vertical="center" indent="1"/>
    </xf>
    <xf numFmtId="0" fontId="65" fillId="0" borderId="2" xfId="48" applyFont="1" applyFill="1" applyBorder="1" applyAlignment="1">
      <alignment horizontal="left" vertical="center" indent="1"/>
    </xf>
    <xf numFmtId="0" fontId="65" fillId="0" borderId="3" xfId="48" applyFont="1" applyFill="1" applyBorder="1" applyAlignment="1">
      <alignment horizontal="left" vertical="center" indent="1"/>
    </xf>
    <xf numFmtId="0" fontId="65" fillId="38" borderId="9" xfId="48" applyFont="1" applyFill="1" applyBorder="1" applyAlignment="1" applyProtection="1">
      <alignment horizontal="left" vertical="center" indent="1"/>
      <protection locked="0"/>
    </xf>
    <xf numFmtId="0" fontId="65" fillId="38" borderId="10" xfId="48" applyFont="1" applyFill="1" applyBorder="1" applyAlignment="1" applyProtection="1">
      <alignment horizontal="left" vertical="center" indent="1"/>
      <protection locked="0"/>
    </xf>
    <xf numFmtId="0" fontId="65" fillId="38" borderId="11" xfId="48" applyFont="1" applyFill="1" applyBorder="1" applyAlignment="1" applyProtection="1">
      <alignment horizontal="left" vertical="center" indent="1"/>
      <protection locked="0"/>
    </xf>
    <xf numFmtId="0" fontId="65" fillId="38" borderId="1" xfId="48" applyFont="1" applyFill="1" applyBorder="1" applyAlignment="1" applyProtection="1">
      <alignment horizontal="left" vertical="center" wrapText="1" indent="1"/>
      <protection locked="0"/>
    </xf>
    <xf numFmtId="0" fontId="65" fillId="38" borderId="2" xfId="48" applyFont="1" applyFill="1" applyBorder="1" applyAlignment="1" applyProtection="1">
      <alignment horizontal="left" vertical="center" wrapText="1" indent="1"/>
      <protection locked="0"/>
    </xf>
    <xf numFmtId="0" fontId="65" fillId="38" borderId="3" xfId="48" applyFont="1" applyFill="1" applyBorder="1" applyAlignment="1" applyProtection="1">
      <alignment horizontal="left" vertical="center" wrapText="1" indent="1"/>
      <protection locked="0"/>
    </xf>
    <xf numFmtId="0" fontId="65" fillId="0" borderId="4" xfId="48" applyFont="1" applyBorder="1" applyAlignment="1">
      <alignment horizontal="center" vertical="center" wrapText="1" shrinkToFit="1"/>
    </xf>
    <xf numFmtId="0" fontId="65" fillId="0" borderId="5" xfId="48" applyFont="1" applyBorder="1" applyAlignment="1">
      <alignment horizontal="center" vertical="center" wrapText="1" shrinkToFit="1"/>
    </xf>
    <xf numFmtId="0" fontId="65" fillId="0" borderId="6" xfId="48" applyFont="1" applyBorder="1" applyAlignment="1">
      <alignment horizontal="center" vertical="center" wrapText="1" shrinkToFit="1"/>
    </xf>
    <xf numFmtId="0" fontId="65" fillId="0" borderId="7" xfId="48" applyFont="1" applyFill="1" applyBorder="1" applyAlignment="1">
      <alignment horizontal="left" vertical="center" indent="1"/>
    </xf>
    <xf numFmtId="0" fontId="65" fillId="0" borderId="0" xfId="48" applyFont="1" applyFill="1" applyBorder="1" applyAlignment="1">
      <alignment horizontal="left" vertical="center" indent="1"/>
    </xf>
    <xf numFmtId="0" fontId="65" fillId="0" borderId="8" xfId="48" applyFont="1" applyFill="1" applyBorder="1" applyAlignment="1">
      <alignment horizontal="left" vertical="center" indent="1"/>
    </xf>
    <xf numFmtId="0" fontId="65" fillId="0" borderId="9" xfId="48" applyFont="1" applyFill="1" applyBorder="1" applyAlignment="1">
      <alignment horizontal="left" vertical="center" indent="1"/>
    </xf>
    <xf numFmtId="0" fontId="65" fillId="0" borderId="10" xfId="48" applyFont="1" applyFill="1" applyBorder="1" applyAlignment="1">
      <alignment horizontal="left" vertical="center" indent="1"/>
    </xf>
    <xf numFmtId="0" fontId="65" fillId="0" borderId="11" xfId="48" applyFont="1" applyFill="1" applyBorder="1" applyAlignment="1">
      <alignment horizontal="left" vertical="center" indent="1"/>
    </xf>
    <xf numFmtId="198" fontId="65" fillId="38" borderId="127" xfId="48" applyNumberFormat="1" applyFont="1" applyFill="1" applyBorder="1" applyAlignment="1" applyProtection="1">
      <alignment horizontal="right" vertical="center"/>
      <protection locked="0"/>
    </xf>
    <xf numFmtId="198" fontId="65" fillId="38" borderId="128" xfId="48" applyNumberFormat="1" applyFont="1" applyFill="1" applyBorder="1" applyAlignment="1" applyProtection="1">
      <alignment horizontal="right" vertical="center"/>
      <protection locked="0"/>
    </xf>
    <xf numFmtId="204" fontId="65" fillId="38" borderId="128" xfId="48" applyNumberFormat="1" applyFont="1" applyFill="1" applyBorder="1" applyAlignment="1" applyProtection="1">
      <alignment horizontal="center" vertical="center"/>
      <protection locked="0"/>
    </xf>
    <xf numFmtId="204" fontId="65" fillId="38" borderId="129" xfId="48" applyNumberFormat="1" applyFont="1" applyFill="1" applyBorder="1" applyAlignment="1" applyProtection="1">
      <alignment horizontal="center" vertical="center"/>
      <protection locked="0"/>
    </xf>
    <xf numFmtId="204" fontId="65" fillId="38" borderId="131" xfId="48" applyNumberFormat="1" applyFont="1" applyFill="1" applyBorder="1" applyAlignment="1" applyProtection="1">
      <alignment horizontal="center" vertical="center"/>
      <protection locked="0"/>
    </xf>
    <xf numFmtId="204" fontId="65" fillId="38" borderId="132" xfId="48" applyNumberFormat="1" applyFont="1" applyFill="1" applyBorder="1" applyAlignment="1" applyProtection="1">
      <alignment horizontal="center" vertical="center"/>
      <protection locked="0"/>
    </xf>
    <xf numFmtId="198" fontId="65" fillId="38" borderId="166" xfId="48" applyNumberFormat="1" applyFont="1" applyFill="1" applyBorder="1" applyAlignment="1" applyProtection="1">
      <alignment horizontal="right" vertical="center"/>
      <protection locked="0"/>
    </xf>
    <xf numFmtId="204" fontId="65" fillId="38" borderId="165" xfId="48" applyNumberFormat="1" applyFont="1" applyFill="1" applyBorder="1" applyAlignment="1" applyProtection="1">
      <alignment horizontal="center" vertical="center"/>
      <protection locked="0"/>
    </xf>
    <xf numFmtId="204" fontId="65" fillId="38" borderId="161" xfId="48" applyNumberFormat="1" applyFont="1" applyFill="1" applyBorder="1" applyAlignment="1" applyProtection="1">
      <alignment horizontal="center" vertical="center"/>
      <protection locked="0"/>
    </xf>
    <xf numFmtId="0" fontId="65" fillId="38" borderId="128" xfId="48" applyFont="1" applyFill="1" applyBorder="1" applyAlignment="1" applyProtection="1">
      <alignment horizontal="justify" vertical="center" wrapText="1"/>
      <protection locked="0"/>
    </xf>
    <xf numFmtId="0" fontId="65" fillId="38" borderId="129" xfId="48" applyFont="1" applyFill="1" applyBorder="1" applyAlignment="1" applyProtection="1">
      <alignment horizontal="justify" vertical="center" wrapText="1"/>
      <protection locked="0"/>
    </xf>
    <xf numFmtId="198" fontId="65" fillId="38" borderId="130" xfId="48" applyNumberFormat="1" applyFont="1" applyFill="1" applyBorder="1" applyAlignment="1" applyProtection="1">
      <alignment horizontal="right" vertical="center"/>
      <protection locked="0"/>
    </xf>
    <xf numFmtId="198" fontId="65" fillId="38" borderId="131" xfId="48" applyNumberFormat="1" applyFont="1" applyFill="1" applyBorder="1" applyAlignment="1" applyProtection="1">
      <alignment horizontal="right" vertical="center"/>
      <protection locked="0"/>
    </xf>
    <xf numFmtId="198" fontId="65" fillId="38" borderId="160" xfId="48" applyNumberFormat="1" applyFont="1" applyFill="1" applyBorder="1" applyAlignment="1" applyProtection="1">
      <alignment horizontal="right" vertical="center"/>
      <protection locked="0"/>
    </xf>
    <xf numFmtId="205" fontId="65" fillId="38" borderId="130" xfId="48" applyNumberFormat="1" applyFont="1" applyFill="1" applyBorder="1" applyAlignment="1" applyProtection="1">
      <alignment horizontal="right" vertical="center"/>
      <protection locked="0"/>
    </xf>
    <xf numFmtId="205" fontId="65" fillId="38" borderId="131" xfId="48" applyNumberFormat="1" applyFont="1" applyFill="1" applyBorder="1" applyAlignment="1" applyProtection="1">
      <alignment horizontal="right" vertical="center"/>
      <protection locked="0"/>
    </xf>
    <xf numFmtId="205" fontId="65" fillId="38" borderId="160" xfId="48" applyNumberFormat="1" applyFont="1" applyFill="1" applyBorder="1" applyAlignment="1" applyProtection="1">
      <alignment horizontal="right" vertical="center"/>
      <protection locked="0"/>
    </xf>
    <xf numFmtId="205" fontId="65" fillId="38" borderId="133" xfId="48" applyNumberFormat="1" applyFont="1" applyFill="1" applyBorder="1" applyAlignment="1" applyProtection="1">
      <alignment horizontal="right" vertical="center"/>
      <protection locked="0"/>
    </xf>
    <xf numFmtId="205" fontId="65" fillId="38" borderId="134" xfId="48" applyNumberFormat="1" applyFont="1" applyFill="1" applyBorder="1" applyAlignment="1" applyProtection="1">
      <alignment horizontal="right" vertical="center"/>
      <protection locked="0"/>
    </xf>
    <xf numFmtId="204" fontId="65" fillId="38" borderId="134" xfId="48" applyNumberFormat="1" applyFont="1" applyFill="1" applyBorder="1" applyAlignment="1" applyProtection="1">
      <alignment horizontal="center" vertical="center"/>
      <protection locked="0"/>
    </xf>
    <xf numFmtId="204" fontId="65" fillId="38" borderId="135" xfId="48" applyNumberFormat="1" applyFont="1" applyFill="1" applyBorder="1" applyAlignment="1" applyProtection="1">
      <alignment horizontal="center" vertical="center"/>
      <protection locked="0"/>
    </xf>
    <xf numFmtId="205" fontId="65" fillId="38" borderId="163" xfId="48" applyNumberFormat="1" applyFont="1" applyFill="1" applyBorder="1" applyAlignment="1" applyProtection="1">
      <alignment horizontal="right" vertical="center"/>
      <protection locked="0"/>
    </xf>
    <xf numFmtId="204" fontId="65" fillId="38" borderId="164" xfId="48" applyNumberFormat="1" applyFont="1" applyFill="1" applyBorder="1" applyAlignment="1" applyProtection="1">
      <alignment horizontal="center" vertical="center"/>
      <protection locked="0"/>
    </xf>
    <xf numFmtId="192" fontId="65" fillId="38" borderId="130" xfId="48" applyNumberFormat="1" applyFont="1" applyFill="1" applyBorder="1" applyAlignment="1" applyProtection="1">
      <alignment horizontal="right" vertical="center"/>
      <protection locked="0"/>
    </xf>
    <xf numFmtId="192" fontId="65" fillId="38" borderId="131" xfId="48" applyNumberFormat="1" applyFont="1" applyFill="1" applyBorder="1" applyAlignment="1" applyProtection="1">
      <alignment horizontal="right" vertical="center"/>
      <protection locked="0"/>
    </xf>
    <xf numFmtId="206" fontId="65" fillId="38" borderId="131" xfId="48" applyNumberFormat="1" applyFont="1" applyFill="1" applyBorder="1" applyAlignment="1" applyProtection="1">
      <alignment horizontal="center" vertical="center"/>
      <protection locked="0"/>
    </xf>
    <xf numFmtId="206" fontId="65" fillId="38" borderId="132" xfId="48" applyNumberFormat="1" applyFont="1" applyFill="1" applyBorder="1" applyAlignment="1" applyProtection="1">
      <alignment horizontal="center" vertical="center"/>
      <protection locked="0"/>
    </xf>
    <xf numFmtId="192" fontId="65" fillId="38" borderId="160" xfId="48" applyNumberFormat="1" applyFont="1" applyFill="1" applyBorder="1" applyAlignment="1" applyProtection="1">
      <alignment horizontal="right" vertical="center"/>
      <protection locked="0"/>
    </xf>
    <xf numFmtId="206" fontId="65" fillId="38" borderId="161" xfId="48" applyNumberFormat="1" applyFont="1" applyFill="1" applyBorder="1" applyAlignment="1" applyProtection="1">
      <alignment horizontal="center" vertical="center"/>
      <protection locked="0"/>
    </xf>
    <xf numFmtId="192" fontId="65" fillId="38" borderId="127" xfId="48" applyNumberFormat="1" applyFont="1" applyFill="1" applyBorder="1" applyAlignment="1" applyProtection="1">
      <alignment horizontal="right" vertical="center"/>
      <protection locked="0"/>
    </xf>
    <xf numFmtId="192" fontId="65" fillId="38" borderId="128" xfId="48" applyNumberFormat="1" applyFont="1" applyFill="1" applyBorder="1" applyAlignment="1" applyProtection="1">
      <alignment horizontal="right" vertical="center"/>
      <protection locked="0"/>
    </xf>
    <xf numFmtId="206" fontId="65" fillId="38" borderId="128" xfId="48" applyNumberFormat="1" applyFont="1" applyFill="1" applyBorder="1" applyAlignment="1" applyProtection="1">
      <alignment horizontal="center" vertical="center"/>
      <protection locked="0"/>
    </xf>
    <xf numFmtId="206" fontId="65" fillId="38" borderId="129" xfId="48" applyNumberFormat="1" applyFont="1" applyFill="1" applyBorder="1" applyAlignment="1" applyProtection="1">
      <alignment horizontal="center" vertical="center"/>
      <protection locked="0"/>
    </xf>
    <xf numFmtId="192" fontId="65" fillId="38" borderId="166" xfId="48" applyNumberFormat="1" applyFont="1" applyFill="1" applyBorder="1" applyAlignment="1" applyProtection="1">
      <alignment horizontal="right" vertical="center"/>
      <protection locked="0"/>
    </xf>
    <xf numFmtId="206" fontId="65" fillId="38" borderId="165" xfId="48" applyNumberFormat="1" applyFont="1" applyFill="1" applyBorder="1" applyAlignment="1" applyProtection="1">
      <alignment horizontal="center" vertical="center"/>
      <protection locked="0"/>
    </xf>
    <xf numFmtId="204" fontId="65" fillId="38" borderId="144" xfId="48" applyNumberFormat="1" applyFont="1" applyFill="1" applyBorder="1" applyAlignment="1" applyProtection="1">
      <alignment horizontal="center" vertical="center"/>
      <protection locked="0"/>
    </xf>
    <xf numFmtId="204" fontId="65" fillId="38" borderId="145" xfId="48" applyNumberFormat="1" applyFont="1" applyFill="1" applyBorder="1" applyAlignment="1" applyProtection="1">
      <alignment horizontal="center" vertical="center"/>
      <protection locked="0"/>
    </xf>
    <xf numFmtId="204" fontId="65" fillId="38" borderId="167" xfId="48" applyNumberFormat="1" applyFont="1" applyFill="1" applyBorder="1" applyAlignment="1" applyProtection="1">
      <alignment horizontal="center" vertical="center"/>
      <protection locked="0"/>
    </xf>
    <xf numFmtId="0" fontId="65" fillId="38" borderId="144" xfId="48" applyFont="1" applyFill="1" applyBorder="1" applyAlignment="1" applyProtection="1">
      <alignment horizontal="justify" vertical="center"/>
      <protection locked="0"/>
    </xf>
    <xf numFmtId="0" fontId="65" fillId="38" borderId="145" xfId="48" applyFont="1" applyFill="1" applyBorder="1" applyAlignment="1" applyProtection="1">
      <alignment horizontal="justify" vertical="center"/>
      <protection locked="0"/>
    </xf>
    <xf numFmtId="0" fontId="65" fillId="0" borderId="131" xfId="48" applyFont="1" applyBorder="1" applyAlignment="1">
      <alignment horizontal="left" vertical="center"/>
    </xf>
    <xf numFmtId="0" fontId="65" fillId="0" borderId="132" xfId="48" applyFont="1" applyBorder="1" applyAlignment="1">
      <alignment horizontal="left" vertical="center"/>
    </xf>
    <xf numFmtId="207" fontId="65" fillId="38" borderId="130" xfId="48" applyNumberFormat="1" applyFont="1" applyFill="1" applyBorder="1" applyAlignment="1" applyProtection="1">
      <alignment horizontal="right" vertical="center"/>
      <protection locked="0"/>
    </xf>
    <xf numFmtId="207" fontId="65" fillId="38" borderId="131" xfId="48" applyNumberFormat="1" applyFont="1" applyFill="1" applyBorder="1" applyAlignment="1" applyProtection="1">
      <alignment horizontal="right" vertical="center"/>
      <protection locked="0"/>
    </xf>
    <xf numFmtId="207" fontId="65" fillId="38" borderId="160" xfId="48" applyNumberFormat="1" applyFont="1" applyFill="1" applyBorder="1" applyAlignment="1" applyProtection="1">
      <alignment horizontal="right" vertical="center"/>
      <protection locked="0"/>
    </xf>
    <xf numFmtId="0" fontId="65" fillId="0" borderId="130" xfId="48" applyFont="1" applyBorder="1" applyAlignment="1">
      <alignment horizontal="center" vertical="center" wrapText="1"/>
    </xf>
    <xf numFmtId="0" fontId="65" fillId="0" borderId="128" xfId="48" applyFont="1" applyBorder="1" applyAlignment="1">
      <alignment horizontal="left" vertical="center"/>
    </xf>
    <xf numFmtId="0" fontId="65" fillId="0" borderId="129" xfId="48" applyFont="1" applyBorder="1" applyAlignment="1">
      <alignment horizontal="left" vertical="center"/>
    </xf>
    <xf numFmtId="207" fontId="65" fillId="38" borderId="127" xfId="48" applyNumberFormat="1" applyFont="1" applyFill="1" applyBorder="1" applyAlignment="1" applyProtection="1">
      <alignment horizontal="right" vertical="center"/>
      <protection locked="0"/>
    </xf>
    <xf numFmtId="207" fontId="65" fillId="38" borderId="128" xfId="48" applyNumberFormat="1" applyFont="1" applyFill="1" applyBorder="1" applyAlignment="1" applyProtection="1">
      <alignment horizontal="right" vertical="center"/>
      <protection locked="0"/>
    </xf>
    <xf numFmtId="207" fontId="65" fillId="38" borderId="166" xfId="48" applyNumberFormat="1" applyFont="1" applyFill="1" applyBorder="1" applyAlignment="1" applyProtection="1">
      <alignment horizontal="right" vertical="center"/>
      <protection locked="0"/>
    </xf>
    <xf numFmtId="207" fontId="65" fillId="38" borderId="133" xfId="48" applyNumberFormat="1" applyFont="1" applyFill="1" applyBorder="1" applyAlignment="1" applyProtection="1">
      <alignment horizontal="right" vertical="center"/>
      <protection locked="0"/>
    </xf>
    <xf numFmtId="207" fontId="65" fillId="38" borderId="134" xfId="48" applyNumberFormat="1" applyFont="1" applyFill="1" applyBorder="1" applyAlignment="1" applyProtection="1">
      <alignment horizontal="right" vertical="center"/>
      <protection locked="0"/>
    </xf>
    <xf numFmtId="207" fontId="65" fillId="38" borderId="163" xfId="48" applyNumberFormat="1" applyFont="1" applyFill="1" applyBorder="1" applyAlignment="1" applyProtection="1">
      <alignment horizontal="right" vertical="center"/>
      <protection locked="0"/>
    </xf>
    <xf numFmtId="0" fontId="65" fillId="38" borderId="141" xfId="48" applyFont="1" applyFill="1" applyBorder="1" applyAlignment="1" applyProtection="1">
      <alignment horizontal="justify" vertical="center"/>
      <protection locked="0"/>
    </xf>
    <xf numFmtId="0" fontId="65" fillId="38" borderId="142" xfId="48" applyFont="1" applyFill="1" applyBorder="1" applyAlignment="1" applyProtection="1">
      <alignment horizontal="justify" vertical="center"/>
      <protection locked="0"/>
    </xf>
    <xf numFmtId="0" fontId="65" fillId="0" borderId="140" xfId="48" applyFont="1" applyBorder="1" applyAlignment="1">
      <alignment horizontal="center" vertical="center" wrapText="1"/>
    </xf>
    <xf numFmtId="0" fontId="65" fillId="0" borderId="141" xfId="48" applyFont="1" applyBorder="1" applyAlignment="1">
      <alignment horizontal="left" vertical="center"/>
    </xf>
    <xf numFmtId="0" fontId="65" fillId="0" borderId="142" xfId="48" applyFont="1" applyBorder="1" applyAlignment="1">
      <alignment horizontal="left" vertical="center"/>
    </xf>
    <xf numFmtId="207" fontId="65" fillId="38" borderId="140" xfId="48" applyNumberFormat="1" applyFont="1" applyFill="1" applyBorder="1" applyAlignment="1" applyProtection="1">
      <alignment horizontal="right" vertical="center"/>
      <protection locked="0"/>
    </xf>
    <xf numFmtId="207" fontId="65" fillId="38" borderId="141" xfId="48" applyNumberFormat="1" applyFont="1" applyFill="1" applyBorder="1" applyAlignment="1" applyProtection="1">
      <alignment horizontal="right" vertical="center"/>
      <protection locked="0"/>
    </xf>
    <xf numFmtId="204" fontId="65" fillId="38" borderId="141" xfId="48" applyNumberFormat="1" applyFont="1" applyFill="1" applyBorder="1" applyAlignment="1" applyProtection="1">
      <alignment horizontal="center" vertical="center"/>
      <protection locked="0"/>
    </xf>
    <xf numFmtId="204" fontId="65" fillId="38" borderId="142" xfId="48" applyNumberFormat="1" applyFont="1" applyFill="1" applyBorder="1" applyAlignment="1" applyProtection="1">
      <alignment horizontal="center" vertical="center"/>
      <protection locked="0"/>
    </xf>
    <xf numFmtId="207" fontId="65" fillId="38" borderId="155" xfId="48" applyNumberFormat="1" applyFont="1" applyFill="1" applyBorder="1" applyAlignment="1" applyProtection="1">
      <alignment horizontal="right" vertical="center"/>
      <protection locked="0"/>
    </xf>
    <xf numFmtId="204" fontId="65" fillId="38" borderId="156" xfId="48" applyNumberFormat="1" applyFont="1" applyFill="1" applyBorder="1" applyAlignment="1" applyProtection="1">
      <alignment horizontal="center" vertical="center"/>
      <protection locked="0"/>
    </xf>
    <xf numFmtId="0" fontId="65" fillId="0" borderId="127" xfId="48" applyFont="1" applyBorder="1" applyAlignment="1" applyProtection="1">
      <alignment horizontal="center" vertical="center" wrapText="1"/>
    </xf>
    <xf numFmtId="0" fontId="65" fillId="0" borderId="128" xfId="48" applyFont="1" applyBorder="1" applyAlignment="1" applyProtection="1">
      <alignment horizontal="center" vertical="center" wrapText="1"/>
    </xf>
    <xf numFmtId="0" fontId="65" fillId="0" borderId="140" xfId="48" applyFont="1" applyBorder="1" applyAlignment="1" applyProtection="1">
      <alignment horizontal="center" vertical="center" wrapText="1"/>
    </xf>
    <xf numFmtId="0" fontId="65" fillId="0" borderId="141" xfId="48" applyFont="1" applyBorder="1" applyAlignment="1" applyProtection="1">
      <alignment horizontal="center" vertical="center" wrapText="1"/>
    </xf>
    <xf numFmtId="0" fontId="65" fillId="0" borderId="130" xfId="48" applyFont="1" applyBorder="1" applyAlignment="1" applyProtection="1">
      <alignment horizontal="center" vertical="center" wrapText="1"/>
    </xf>
    <xf numFmtId="0" fontId="65" fillId="0" borderId="131" xfId="48" applyFont="1" applyBorder="1" applyAlignment="1" applyProtection="1">
      <alignment horizontal="center" vertical="center" wrapText="1"/>
    </xf>
    <xf numFmtId="0" fontId="65" fillId="0" borderId="133" xfId="48" applyFont="1" applyBorder="1" applyAlignment="1" applyProtection="1">
      <alignment horizontal="center" vertical="center" wrapText="1"/>
    </xf>
    <xf numFmtId="0" fontId="65" fillId="0" borderId="134" xfId="48" applyFont="1" applyBorder="1" applyAlignment="1" applyProtection="1">
      <alignment horizontal="center" vertical="center" wrapText="1"/>
    </xf>
    <xf numFmtId="0" fontId="65" fillId="0" borderId="129" xfId="48" applyFont="1" applyBorder="1" applyAlignment="1" applyProtection="1">
      <alignment horizontal="center" vertical="center" wrapText="1"/>
    </xf>
    <xf numFmtId="0" fontId="65" fillId="0" borderId="142" xfId="48" applyFont="1" applyBorder="1" applyAlignment="1" applyProtection="1">
      <alignment horizontal="center" vertical="center" wrapText="1"/>
    </xf>
    <xf numFmtId="0" fontId="65" fillId="0" borderId="132" xfId="48" applyFont="1" applyBorder="1" applyAlignment="1" applyProtection="1">
      <alignment horizontal="center" vertical="center" wrapText="1"/>
    </xf>
    <xf numFmtId="0" fontId="65" fillId="0" borderId="135" xfId="48" applyFont="1" applyBorder="1" applyAlignment="1" applyProtection="1">
      <alignment horizontal="center" vertical="center" wrapText="1"/>
    </xf>
    <xf numFmtId="0" fontId="65" fillId="38" borderId="166" xfId="48" applyFont="1" applyFill="1" applyBorder="1" applyAlignment="1" applyProtection="1">
      <alignment horizontal="justify" vertical="center" wrapText="1"/>
      <protection locked="0"/>
    </xf>
    <xf numFmtId="0" fontId="65" fillId="38" borderId="155" xfId="48" applyFont="1" applyFill="1" applyBorder="1" applyAlignment="1" applyProtection="1">
      <alignment horizontal="justify" vertical="center" wrapText="1"/>
      <protection locked="0"/>
    </xf>
    <xf numFmtId="0" fontId="65" fillId="38" borderId="141" xfId="48" applyFont="1" applyFill="1" applyBorder="1" applyAlignment="1" applyProtection="1">
      <alignment horizontal="justify" vertical="center" wrapText="1"/>
      <protection locked="0"/>
    </xf>
    <xf numFmtId="0" fontId="65" fillId="38" borderId="142" xfId="48" applyFont="1" applyFill="1" applyBorder="1" applyAlignment="1" applyProtection="1">
      <alignment horizontal="justify" vertical="center" wrapText="1"/>
      <protection locked="0"/>
    </xf>
    <xf numFmtId="0" fontId="65" fillId="38" borderId="160" xfId="48" applyFont="1" applyFill="1" applyBorder="1" applyAlignment="1" applyProtection="1">
      <alignment horizontal="justify" vertical="center" wrapText="1"/>
      <protection locked="0"/>
    </xf>
    <xf numFmtId="0" fontId="65" fillId="38" borderId="163" xfId="48" applyFont="1" applyFill="1" applyBorder="1" applyAlignment="1" applyProtection="1">
      <alignment horizontal="justify" vertical="center" wrapText="1"/>
      <protection locked="0"/>
    </xf>
    <xf numFmtId="0" fontId="65" fillId="38" borderId="134" xfId="48" applyFont="1" applyFill="1" applyBorder="1" applyAlignment="1" applyProtection="1">
      <alignment horizontal="justify" vertical="center" wrapText="1"/>
      <protection locked="0"/>
    </xf>
    <xf numFmtId="0" fontId="65" fillId="38" borderId="135" xfId="48" applyFont="1" applyFill="1" applyBorder="1" applyAlignment="1" applyProtection="1">
      <alignment horizontal="justify" vertical="center" wrapText="1"/>
      <protection locked="0"/>
    </xf>
    <xf numFmtId="204" fontId="65" fillId="0" borderId="144" xfId="48" applyNumberFormat="1" applyFont="1" applyFill="1" applyBorder="1" applyAlignment="1">
      <alignment horizontal="center" vertical="center"/>
    </xf>
    <xf numFmtId="204" fontId="65" fillId="0" borderId="167" xfId="48" applyNumberFormat="1" applyFont="1" applyFill="1" applyBorder="1" applyAlignment="1">
      <alignment horizontal="center" vertical="center"/>
    </xf>
    <xf numFmtId="0" fontId="0" fillId="0" borderId="0" xfId="0" applyFont="1" applyBorder="1" applyAlignment="1">
      <alignment horizontal="justify" vertical="center"/>
    </xf>
    <xf numFmtId="0" fontId="0" fillId="0" borderId="0" xfId="0" applyFont="1" applyBorder="1" applyAlignment="1">
      <alignment horizontal="justify" vertical="top"/>
    </xf>
    <xf numFmtId="0" fontId="0" fillId="0" borderId="0" xfId="0" applyFont="1" applyAlignment="1">
      <alignment horizontal="justify" vertical="top"/>
    </xf>
    <xf numFmtId="0" fontId="97" fillId="0" borderId="0"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justify" vertical="center" wrapText="1"/>
    </xf>
    <xf numFmtId="0" fontId="0" fillId="0" borderId="253" xfId="0" applyFont="1" applyBorder="1" applyAlignment="1">
      <alignment horizontal="justify" vertical="center" wrapText="1"/>
    </xf>
    <xf numFmtId="0" fontId="0" fillId="0" borderId="254" xfId="0" applyFont="1" applyBorder="1" applyAlignment="1">
      <alignment horizontal="justify" vertical="center" wrapText="1"/>
    </xf>
    <xf numFmtId="0" fontId="85" fillId="0" borderId="158" xfId="56" applyNumberFormat="1" applyFont="1" applyFill="1" applyBorder="1" applyAlignment="1">
      <alignment horizontal="left" vertical="center" wrapText="1" indent="1"/>
    </xf>
    <xf numFmtId="0" fontId="2" fillId="0" borderId="159" xfId="55" applyBorder="1" applyAlignment="1">
      <alignment horizontal="left" vertical="center" wrapText="1" indent="1"/>
    </xf>
    <xf numFmtId="0" fontId="84" fillId="0" borderId="189" xfId="56" applyFont="1" applyFill="1" applyBorder="1" applyAlignment="1">
      <alignment horizontal="center" vertical="center"/>
    </xf>
    <xf numFmtId="0" fontId="2" fillId="0" borderId="190" xfId="55" applyFont="1" applyBorder="1" applyAlignment="1">
      <alignment horizontal="center" vertical="center"/>
    </xf>
    <xf numFmtId="0" fontId="2" fillId="0" borderId="191" xfId="55" applyFont="1" applyBorder="1" applyAlignment="1">
      <alignment horizontal="center" vertical="center"/>
    </xf>
    <xf numFmtId="0" fontId="85" fillId="0" borderId="100" xfId="56" applyFont="1" applyFill="1" applyBorder="1" applyAlignment="1">
      <alignment vertical="center"/>
    </xf>
    <xf numFmtId="0" fontId="85" fillId="0" borderId="93" xfId="56" applyFont="1" applyFill="1" applyBorder="1" applyAlignment="1">
      <alignment horizontal="center" vertical="center"/>
    </xf>
    <xf numFmtId="0" fontId="85" fillId="0" borderId="94" xfId="56" applyFont="1" applyFill="1" applyBorder="1" applyAlignment="1">
      <alignment horizontal="center" vertical="center"/>
    </xf>
    <xf numFmtId="0" fontId="85" fillId="0" borderId="196" xfId="56" applyFont="1" applyFill="1" applyBorder="1" applyAlignment="1">
      <alignment horizontal="center" vertical="center"/>
    </xf>
    <xf numFmtId="0" fontId="85" fillId="0" borderId="125" xfId="56" applyFont="1" applyFill="1" applyBorder="1" applyAlignment="1">
      <alignment horizontal="center" vertical="center"/>
    </xf>
    <xf numFmtId="0" fontId="85" fillId="0" borderId="192" xfId="56" applyFont="1" applyFill="1" applyBorder="1" applyAlignment="1">
      <alignment horizontal="center" vertical="center"/>
    </xf>
    <xf numFmtId="0" fontId="85" fillId="0" borderId="193" xfId="56" applyFont="1" applyFill="1" applyBorder="1" applyAlignment="1">
      <alignment horizontal="center" vertical="center"/>
    </xf>
    <xf numFmtId="0" fontId="85" fillId="0" borderId="194" xfId="56" applyFont="1" applyFill="1" applyBorder="1" applyAlignment="1">
      <alignment horizontal="center" vertical="center"/>
    </xf>
    <xf numFmtId="0" fontId="85" fillId="0" borderId="195" xfId="56" applyFont="1" applyFill="1" applyBorder="1" applyAlignment="1">
      <alignment horizontal="center" vertical="center" wrapText="1"/>
    </xf>
    <xf numFmtId="0" fontId="2" fillId="0" borderId="200" xfId="55" applyFont="1" applyBorder="1" applyAlignment="1">
      <alignment horizontal="center" vertical="center" wrapText="1"/>
    </xf>
    <xf numFmtId="0" fontId="85" fillId="0" borderId="201" xfId="56" applyFont="1" applyFill="1" applyBorder="1" applyAlignment="1">
      <alignment horizontal="center" vertical="center" textRotation="255"/>
    </xf>
    <xf numFmtId="0" fontId="85" fillId="0" borderId="207" xfId="56" applyFont="1" applyFill="1" applyBorder="1" applyAlignment="1">
      <alignment horizontal="center" vertical="center" textRotation="255"/>
    </xf>
    <xf numFmtId="0" fontId="85" fillId="0" borderId="99" xfId="56" applyFont="1" applyFill="1" applyBorder="1" applyAlignment="1">
      <alignment horizontal="center" vertical="center" textRotation="255"/>
    </xf>
    <xf numFmtId="0" fontId="85" fillId="0" borderId="29" xfId="56" applyFont="1" applyFill="1" applyBorder="1" applyAlignment="1">
      <alignment horizontal="center" vertical="center" textRotation="255"/>
    </xf>
    <xf numFmtId="0" fontId="85" fillId="0" borderId="37" xfId="56" applyFont="1" applyFill="1" applyBorder="1" applyAlignment="1">
      <alignment horizontal="center" vertical="center" textRotation="255"/>
    </xf>
    <xf numFmtId="0" fontId="85" fillId="0" borderId="20" xfId="56" applyFont="1" applyFill="1" applyBorder="1" applyAlignment="1">
      <alignment horizontal="center" vertical="center" textRotation="255"/>
    </xf>
    <xf numFmtId="49" fontId="85" fillId="0" borderId="202" xfId="56" applyNumberFormat="1" applyFont="1" applyFill="1" applyBorder="1" applyAlignment="1">
      <alignment horizontal="left" vertical="center" indent="1"/>
    </xf>
    <xf numFmtId="0" fontId="87" fillId="0" borderId="203" xfId="55" applyFont="1" applyFill="1" applyBorder="1" applyAlignment="1">
      <alignment horizontal="left" vertical="center" indent="1"/>
    </xf>
    <xf numFmtId="213" fontId="85" fillId="0" borderId="206" xfId="57" applyNumberFormat="1" applyFont="1" applyFill="1" applyBorder="1" applyAlignment="1">
      <alignment horizontal="justify" vertical="center" wrapText="1"/>
    </xf>
    <xf numFmtId="213" fontId="85" fillId="0" borderId="119" xfId="57" applyNumberFormat="1" applyFont="1" applyFill="1" applyBorder="1" applyAlignment="1">
      <alignment horizontal="justify" vertical="center" wrapText="1"/>
    </xf>
    <xf numFmtId="213" fontId="85" fillId="0" borderId="121" xfId="57" applyNumberFormat="1" applyFont="1" applyFill="1" applyBorder="1" applyAlignment="1">
      <alignment horizontal="justify" vertical="center" wrapText="1"/>
    </xf>
    <xf numFmtId="49" fontId="85" fillId="0" borderId="158" xfId="56" applyNumberFormat="1" applyFont="1" applyFill="1" applyBorder="1" applyAlignment="1">
      <alignment horizontal="left" vertical="center" indent="1"/>
    </xf>
    <xf numFmtId="0" fontId="87" fillId="0" borderId="159" xfId="55" applyFont="1" applyFill="1" applyBorder="1" applyAlignment="1">
      <alignment horizontal="left" vertical="center" indent="1"/>
    </xf>
    <xf numFmtId="49" fontId="85" fillId="0" borderId="187" xfId="56" applyNumberFormat="1" applyFont="1" applyFill="1" applyBorder="1" applyAlignment="1">
      <alignment horizontal="left" vertical="center" wrapText="1" indent="1"/>
    </xf>
    <xf numFmtId="0" fontId="2" fillId="0" borderId="7" xfId="55" applyBorder="1" applyAlignment="1">
      <alignment horizontal="left" vertical="center" wrapText="1" indent="1"/>
    </xf>
    <xf numFmtId="0" fontId="2" fillId="0" borderId="153" xfId="55" applyBorder="1" applyAlignment="1">
      <alignment horizontal="left" vertical="center" wrapText="1" indent="1"/>
    </xf>
    <xf numFmtId="0" fontId="2" fillId="0" borderId="9" xfId="55" applyBorder="1" applyAlignment="1">
      <alignment horizontal="left" vertical="center" wrapText="1" indent="1"/>
    </xf>
    <xf numFmtId="0" fontId="85" fillId="0" borderId="38" xfId="56" applyNumberFormat="1" applyFont="1" applyFill="1" applyBorder="1" applyAlignment="1">
      <alignment horizontal="left" vertical="center" wrapText="1" indent="1"/>
    </xf>
    <xf numFmtId="0" fontId="85" fillId="0" borderId="39" xfId="56" applyNumberFormat="1" applyFont="1" applyFill="1" applyBorder="1" applyAlignment="1">
      <alignment horizontal="left" vertical="center" wrapText="1" indent="1"/>
    </xf>
    <xf numFmtId="0" fontId="86" fillId="0" borderId="97" xfId="56" applyFont="1" applyFill="1" applyBorder="1" applyAlignment="1">
      <alignment horizontal="center" vertical="center" textRotation="255" shrinkToFit="1"/>
    </xf>
    <xf numFmtId="0" fontId="86" fillId="0" borderId="20" xfId="56" applyFont="1" applyFill="1" applyBorder="1" applyAlignment="1">
      <alignment horizontal="center" vertical="center" textRotation="255" shrinkToFit="1"/>
    </xf>
    <xf numFmtId="49" fontId="85" fillId="0" borderId="226" xfId="56" applyNumberFormat="1" applyFont="1" applyFill="1" applyBorder="1" applyAlignment="1">
      <alignment horizontal="left" vertical="center" indent="1"/>
    </xf>
    <xf numFmtId="49" fontId="85" fillId="0" borderId="227" xfId="56" applyNumberFormat="1" applyFont="1" applyFill="1" applyBorder="1" applyAlignment="1">
      <alignment horizontal="left" vertical="center" indent="1"/>
    </xf>
    <xf numFmtId="49" fontId="85" fillId="0" borderId="41" xfId="56" applyNumberFormat="1" applyFont="1" applyFill="1" applyBorder="1" applyAlignment="1">
      <alignment horizontal="left" vertical="center" indent="1"/>
    </xf>
    <xf numFmtId="49" fontId="85" fillId="0" borderId="42" xfId="56" applyNumberFormat="1" applyFont="1" applyFill="1" applyBorder="1" applyAlignment="1">
      <alignment horizontal="left" vertical="center" indent="1"/>
    </xf>
    <xf numFmtId="0" fontId="85" fillId="0" borderId="189" xfId="56" applyFont="1" applyFill="1" applyBorder="1" applyAlignment="1">
      <alignment horizontal="center" vertical="center"/>
    </xf>
    <xf numFmtId="0" fontId="2" fillId="0" borderId="190" xfId="55" applyBorder="1" applyAlignment="1">
      <alignment horizontal="center" vertical="center"/>
    </xf>
    <xf numFmtId="0" fontId="85" fillId="0" borderId="41" xfId="56" applyNumberFormat="1" applyFont="1" applyFill="1" applyBorder="1" applyAlignment="1">
      <alignment horizontal="left" vertical="center" indent="1"/>
    </xf>
    <xf numFmtId="0" fontId="85" fillId="0" borderId="42" xfId="56" applyNumberFormat="1" applyFont="1" applyFill="1" applyBorder="1" applyAlignment="1">
      <alignment horizontal="left" vertical="center" indent="1"/>
    </xf>
    <xf numFmtId="0" fontId="85" fillId="0" borderId="9" xfId="56" applyNumberFormat="1" applyFont="1" applyFill="1" applyBorder="1" applyAlignment="1">
      <alignment horizontal="left" vertical="center"/>
    </xf>
    <xf numFmtId="0" fontId="85" fillId="0" borderId="10" xfId="56" applyNumberFormat="1" applyFont="1" applyFill="1" applyBorder="1" applyAlignment="1">
      <alignment horizontal="left" vertical="center"/>
    </xf>
    <xf numFmtId="49" fontId="85" fillId="0" borderId="4" xfId="56" applyNumberFormat="1" applyFont="1" applyFill="1" applyBorder="1" applyAlignment="1">
      <alignment horizontal="left" vertical="center" wrapText="1" indent="2"/>
    </xf>
    <xf numFmtId="0" fontId="87" fillId="0" borderId="5" xfId="55" applyFont="1" applyFill="1" applyBorder="1" applyAlignment="1">
      <alignment horizontal="left" vertical="center" indent="2"/>
    </xf>
    <xf numFmtId="0" fontId="85" fillId="0" borderId="222" xfId="56" applyFont="1" applyFill="1" applyBorder="1" applyAlignment="1">
      <alignment horizontal="left" vertical="center" indent="2"/>
    </xf>
    <xf numFmtId="0" fontId="85" fillId="0" borderId="225" xfId="56" applyFont="1" applyFill="1" applyBorder="1" applyAlignment="1">
      <alignment horizontal="center" vertical="center" textRotation="255"/>
    </xf>
    <xf numFmtId="0" fontId="85" fillId="0" borderId="96" xfId="56" applyFont="1" applyFill="1" applyBorder="1" applyAlignment="1">
      <alignment horizontal="center" vertical="center" textRotation="255"/>
    </xf>
    <xf numFmtId="0" fontId="85" fillId="0" borderId="7" xfId="56" applyFont="1" applyFill="1" applyBorder="1" applyAlignment="1">
      <alignment horizontal="center" vertical="center" textRotation="255"/>
    </xf>
    <xf numFmtId="0" fontId="85" fillId="0" borderId="9" xfId="55" applyFont="1" applyFill="1" applyBorder="1" applyAlignment="1">
      <alignment vertical="center"/>
    </xf>
    <xf numFmtId="49" fontId="85" fillId="0" borderId="5" xfId="56" applyNumberFormat="1" applyFont="1" applyFill="1" applyBorder="1" applyAlignment="1">
      <alignment horizontal="left" vertical="center"/>
    </xf>
    <xf numFmtId="49" fontId="85" fillId="0" borderId="230" xfId="56" applyNumberFormat="1" applyFont="1" applyFill="1" applyBorder="1" applyAlignment="1">
      <alignment horizontal="left" vertical="center"/>
    </xf>
    <xf numFmtId="0" fontId="85" fillId="0" borderId="190" xfId="56" applyFont="1" applyFill="1" applyBorder="1" applyAlignment="1">
      <alignment vertical="center"/>
    </xf>
    <xf numFmtId="0" fontId="85" fillId="0" borderId="191" xfId="56" applyFont="1" applyFill="1" applyBorder="1" applyAlignment="1">
      <alignment vertical="center"/>
    </xf>
    <xf numFmtId="212" fontId="85" fillId="0" borderId="189" xfId="56" applyNumberFormat="1" applyFont="1" applyFill="1" applyBorder="1" applyAlignment="1">
      <alignment horizontal="center" vertical="center"/>
    </xf>
    <xf numFmtId="212" fontId="85" fillId="0" borderId="190" xfId="56" applyNumberFormat="1" applyFont="1" applyFill="1" applyBorder="1" applyAlignment="1">
      <alignment horizontal="center" vertical="center"/>
    </xf>
    <xf numFmtId="212" fontId="85" fillId="0" borderId="191" xfId="56" applyNumberFormat="1" applyFont="1" applyFill="1" applyBorder="1" applyAlignment="1">
      <alignment horizontal="center" vertical="center"/>
    </xf>
    <xf numFmtId="214" fontId="85" fillId="0" borderId="189" xfId="56" applyNumberFormat="1" applyFont="1" applyFill="1" applyBorder="1" applyAlignment="1">
      <alignment vertical="center"/>
    </xf>
    <xf numFmtId="214" fontId="85" fillId="0" borderId="190" xfId="56" applyNumberFormat="1" applyFont="1" applyFill="1" applyBorder="1" applyAlignment="1">
      <alignment vertical="center"/>
    </xf>
    <xf numFmtId="214" fontId="85" fillId="0" borderId="191" xfId="56" applyNumberFormat="1" applyFont="1" applyFill="1" applyBorder="1" applyAlignment="1">
      <alignment vertical="center"/>
    </xf>
    <xf numFmtId="212" fontId="85" fillId="0" borderId="189" xfId="56" applyNumberFormat="1" applyFont="1" applyFill="1" applyBorder="1" applyAlignment="1">
      <alignment vertical="center"/>
    </xf>
    <xf numFmtId="212" fontId="85" fillId="0" borderId="190" xfId="56" applyNumberFormat="1" applyFont="1" applyFill="1" applyBorder="1" applyAlignment="1">
      <alignment vertical="center"/>
    </xf>
    <xf numFmtId="212" fontId="85" fillId="0" borderId="191" xfId="56" applyNumberFormat="1" applyFont="1" applyFill="1" applyBorder="1" applyAlignment="1">
      <alignment vertical="center"/>
    </xf>
    <xf numFmtId="0" fontId="86" fillId="0" borderId="232" xfId="56" applyFont="1" applyFill="1" applyBorder="1" applyAlignment="1" applyProtection="1">
      <alignment horizontal="center" vertical="center" shrinkToFit="1" readingOrder="1"/>
      <protection locked="0"/>
    </xf>
    <xf numFmtId="0" fontId="86" fillId="0" borderId="107" xfId="56" applyFont="1" applyFill="1" applyBorder="1" applyAlignment="1" applyProtection="1">
      <alignment horizontal="center" vertical="center" shrinkToFit="1" readingOrder="1"/>
      <protection locked="0"/>
    </xf>
    <xf numFmtId="49" fontId="85" fillId="0" borderId="232" xfId="56" applyNumberFormat="1" applyFont="1" applyFill="1" applyBorder="1" applyAlignment="1">
      <alignment horizontal="left" vertical="center" indent="1" shrinkToFit="1"/>
    </xf>
    <xf numFmtId="49" fontId="85" fillId="0" borderId="193" xfId="56" applyNumberFormat="1" applyFont="1" applyFill="1" applyBorder="1" applyAlignment="1">
      <alignment horizontal="left" vertical="center" indent="1" shrinkToFit="1"/>
    </xf>
    <xf numFmtId="213" fontId="85" fillId="0" borderId="195" xfId="57" applyNumberFormat="1" applyFont="1" applyFill="1" applyBorder="1" applyAlignment="1">
      <alignment horizontal="justify" vertical="center" wrapText="1"/>
    </xf>
    <xf numFmtId="0" fontId="85" fillId="0" borderId="190" xfId="56" applyFont="1" applyFill="1" applyBorder="1" applyAlignment="1">
      <alignment horizontal="left" vertical="center" indent="2"/>
    </xf>
    <xf numFmtId="0" fontId="85" fillId="0" borderId="189" xfId="55" applyFont="1" applyFill="1" applyBorder="1" applyAlignment="1">
      <alignment horizontal="center" vertical="center"/>
    </xf>
    <xf numFmtId="0" fontId="85" fillId="0" borderId="195" xfId="56" applyFont="1" applyFill="1" applyBorder="1" applyAlignment="1">
      <alignment horizontal="justify" vertical="center" wrapText="1"/>
    </xf>
    <xf numFmtId="0" fontId="85" fillId="0" borderId="119" xfId="56" applyFont="1" applyFill="1" applyBorder="1" applyAlignment="1">
      <alignment horizontal="justify" vertical="center" wrapText="1"/>
    </xf>
    <xf numFmtId="0" fontId="85" fillId="0" borderId="121" xfId="56" applyFont="1" applyFill="1" applyBorder="1" applyAlignment="1">
      <alignment horizontal="justify" vertical="center" wrapText="1"/>
    </xf>
    <xf numFmtId="0" fontId="85" fillId="0" borderId="237" xfId="56" applyNumberFormat="1" applyFont="1" applyFill="1" applyBorder="1" applyAlignment="1">
      <alignment horizontal="center" vertical="center"/>
    </xf>
    <xf numFmtId="0" fontId="85" fillId="0" borderId="238" xfId="56" applyNumberFormat="1" applyFont="1" applyFill="1" applyBorder="1" applyAlignment="1">
      <alignment horizontal="center" vertical="center"/>
    </xf>
    <xf numFmtId="0" fontId="85" fillId="0" borderId="248" xfId="56" applyFont="1" applyFill="1" applyBorder="1" applyAlignment="1">
      <alignment horizontal="center" vertical="center" textRotation="255"/>
    </xf>
    <xf numFmtId="49" fontId="85" fillId="0" borderId="37" xfId="56" applyNumberFormat="1" applyFont="1" applyFill="1" applyBorder="1" applyAlignment="1">
      <alignment horizontal="center" vertical="center" textRotation="255"/>
    </xf>
    <xf numFmtId="49" fontId="85" fillId="0" borderId="20" xfId="56" applyNumberFormat="1" applyFont="1" applyFill="1" applyBorder="1" applyAlignment="1">
      <alignment horizontal="center" vertical="center" textRotation="255"/>
    </xf>
    <xf numFmtId="0" fontId="85" fillId="0" borderId="202" xfId="56" applyNumberFormat="1" applyFont="1" applyFill="1" applyBorder="1" applyAlignment="1">
      <alignment horizontal="left" vertical="center" indent="1"/>
    </xf>
    <xf numFmtId="0" fontId="87" fillId="0" borderId="203" xfId="55" applyFont="1" applyFill="1" applyBorder="1">
      <alignment vertical="center"/>
    </xf>
    <xf numFmtId="0" fontId="85" fillId="0" borderId="158" xfId="55" applyFont="1" applyFill="1" applyBorder="1" applyAlignment="1">
      <alignment horizontal="left" vertical="center" indent="1"/>
    </xf>
    <xf numFmtId="0" fontId="87" fillId="0" borderId="159" xfId="55" applyFont="1" applyFill="1" applyBorder="1">
      <alignment vertical="center"/>
    </xf>
    <xf numFmtId="0" fontId="85" fillId="0" borderId="41" xfId="55" applyFont="1" applyFill="1" applyBorder="1" applyAlignment="1">
      <alignment horizontal="left" vertical="center" indent="1"/>
    </xf>
    <xf numFmtId="0" fontId="87" fillId="0" borderId="42" xfId="55" applyFont="1" applyFill="1" applyBorder="1">
      <alignment vertical="center"/>
    </xf>
    <xf numFmtId="0" fontId="85" fillId="0" borderId="5" xfId="55" applyFont="1" applyFill="1" applyBorder="1" applyAlignment="1">
      <alignment horizontal="left" vertical="center" indent="1"/>
    </xf>
    <xf numFmtId="0" fontId="89" fillId="0" borderId="5" xfId="55" applyFont="1" applyBorder="1" applyAlignment="1">
      <alignment horizontal="left" vertical="center" indent="1"/>
    </xf>
    <xf numFmtId="0" fontId="85" fillId="0" borderId="249" xfId="55" applyFont="1" applyFill="1" applyBorder="1" applyAlignment="1">
      <alignment horizontal="center" vertical="center"/>
    </xf>
    <xf numFmtId="0" fontId="87" fillId="0" borderId="222" xfId="55" applyFont="1" applyFill="1" applyBorder="1" applyAlignment="1">
      <alignment horizontal="center" vertical="center"/>
    </xf>
    <xf numFmtId="0" fontId="74" fillId="0" borderId="4" xfId="54" applyFont="1" applyBorder="1" applyAlignment="1">
      <alignment horizontal="distributed" vertical="center" indent="1"/>
    </xf>
    <xf numFmtId="0" fontId="74" fillId="0" borderId="5" xfId="54" applyFont="1" applyBorder="1" applyAlignment="1">
      <alignment horizontal="distributed" vertical="center" indent="1"/>
    </xf>
    <xf numFmtId="0" fontId="74" fillId="0" borderId="6" xfId="54" applyFont="1" applyBorder="1" applyAlignment="1">
      <alignment horizontal="distributed" vertical="center" indent="1"/>
    </xf>
    <xf numFmtId="0" fontId="74" fillId="0" borderId="36" xfId="54" applyFont="1" applyBorder="1" applyAlignment="1">
      <alignment horizontal="center" vertical="center" wrapText="1"/>
    </xf>
    <xf numFmtId="0" fontId="74" fillId="0" borderId="20" xfId="54" applyFont="1" applyBorder="1" applyAlignment="1">
      <alignment horizontal="center" vertical="center"/>
    </xf>
    <xf numFmtId="0" fontId="74" fillId="0" borderId="36" xfId="54" applyFont="1" applyBorder="1" applyAlignment="1">
      <alignment horizontal="distributed" vertical="center" indent="2"/>
    </xf>
    <xf numFmtId="0" fontId="74" fillId="0" borderId="20" xfId="54" applyFont="1" applyBorder="1" applyAlignment="1">
      <alignment horizontal="distributed" vertical="center" indent="2"/>
    </xf>
    <xf numFmtId="0" fontId="74" fillId="0" borderId="4" xfId="54" applyFont="1" applyBorder="1" applyAlignment="1">
      <alignment horizontal="center" vertical="center"/>
    </xf>
    <xf numFmtId="0" fontId="74" fillId="0" borderId="6" xfId="54" applyFont="1" applyBorder="1" applyAlignment="1">
      <alignment horizontal="center" vertical="center"/>
    </xf>
    <xf numFmtId="0" fontId="74" fillId="0" borderId="1" xfId="53" applyFont="1" applyFill="1" applyBorder="1" applyAlignment="1">
      <alignment horizontal="center" vertical="center" wrapText="1"/>
    </xf>
    <xf numFmtId="0" fontId="74" fillId="0" borderId="3" xfId="53" applyFont="1" applyFill="1" applyBorder="1" applyAlignment="1">
      <alignment horizontal="center" vertical="center" wrapText="1"/>
    </xf>
    <xf numFmtId="0" fontId="74" fillId="0" borderId="9" xfId="53" applyFont="1" applyFill="1" applyBorder="1" applyAlignment="1">
      <alignment horizontal="center" vertical="center" wrapText="1"/>
    </xf>
    <xf numFmtId="0" fontId="74" fillId="0" borderId="11" xfId="53" applyFont="1" applyFill="1" applyBorder="1" applyAlignment="1">
      <alignment horizontal="center" vertical="center" wrapText="1"/>
    </xf>
    <xf numFmtId="0" fontId="74" fillId="0" borderId="15" xfId="53" applyFont="1" applyFill="1" applyBorder="1" applyAlignment="1">
      <alignment horizontal="center" vertical="center" wrapText="1"/>
    </xf>
    <xf numFmtId="0" fontId="74" fillId="0" borderId="15" xfId="53" applyFont="1" applyFill="1" applyBorder="1" applyAlignment="1">
      <alignment horizontal="center" vertical="center"/>
    </xf>
    <xf numFmtId="0" fontId="74" fillId="0" borderId="1" xfId="53" applyFont="1" applyFill="1" applyBorder="1" applyAlignment="1">
      <alignment horizontal="center" vertical="center" shrinkToFit="1"/>
    </xf>
    <xf numFmtId="0" fontId="74" fillId="0" borderId="3" xfId="53" applyFont="1" applyFill="1" applyBorder="1" applyAlignment="1">
      <alignment horizontal="center" vertical="center" shrinkToFit="1"/>
    </xf>
    <xf numFmtId="0" fontId="74" fillId="0" borderId="9" xfId="53" applyFont="1" applyFill="1" applyBorder="1" applyAlignment="1">
      <alignment horizontal="center" vertical="center" shrinkToFit="1"/>
    </xf>
    <xf numFmtId="0" fontId="74" fillId="0" borderId="11" xfId="53" applyFont="1" applyFill="1" applyBorder="1" applyAlignment="1">
      <alignment horizontal="center" vertical="center" shrinkToFit="1"/>
    </xf>
    <xf numFmtId="0" fontId="85" fillId="0" borderId="200" xfId="56" applyFont="1" applyFill="1" applyBorder="1" applyAlignment="1">
      <alignment horizontal="center" vertical="center" wrapText="1"/>
    </xf>
    <xf numFmtId="177" fontId="85" fillId="0" borderId="189" xfId="56" applyNumberFormat="1" applyFont="1" applyFill="1" applyBorder="1" applyAlignment="1">
      <alignment vertical="center"/>
    </xf>
    <xf numFmtId="177" fontId="85" fillId="0" borderId="190" xfId="56" applyNumberFormat="1" applyFont="1" applyFill="1" applyBorder="1" applyAlignment="1">
      <alignment vertical="center"/>
    </xf>
    <xf numFmtId="177" fontId="85" fillId="0" borderId="191" xfId="56" applyNumberFormat="1" applyFont="1" applyFill="1" applyBorder="1" applyAlignment="1">
      <alignment vertical="center"/>
    </xf>
    <xf numFmtId="0" fontId="85" fillId="0" borderId="189" xfId="56" applyFont="1" applyFill="1" applyBorder="1" applyAlignment="1">
      <alignment vertical="center"/>
    </xf>
    <xf numFmtId="0" fontId="85" fillId="0" borderId="190" xfId="56" applyFont="1" applyFill="1" applyBorder="1" applyAlignment="1">
      <alignment horizontal="center" vertical="center"/>
    </xf>
    <xf numFmtId="0" fontId="85" fillId="0" borderId="191" xfId="56" applyFont="1" applyFill="1" applyBorder="1" applyAlignment="1">
      <alignment horizontal="center" vertical="center"/>
    </xf>
    <xf numFmtId="0" fontId="0" fillId="0" borderId="119" xfId="0" applyBorder="1" applyAlignment="1">
      <alignment horizontal="justify" vertical="center" wrapText="1"/>
    </xf>
    <xf numFmtId="0" fontId="0" fillId="0" borderId="121" xfId="0" applyBorder="1" applyAlignment="1">
      <alignment horizontal="justify" vertical="center" wrapText="1"/>
    </xf>
    <xf numFmtId="0" fontId="53" fillId="0" borderId="109" xfId="42" applyFont="1" applyBorder="1" applyAlignment="1">
      <alignment horizontal="left" vertical="center" indent="1"/>
    </xf>
    <xf numFmtId="0" fontId="53" fillId="0" borderId="15" xfId="42" applyFont="1" applyBorder="1" applyAlignment="1">
      <alignment horizontal="left" vertical="center" indent="1"/>
    </xf>
    <xf numFmtId="0" fontId="53" fillId="0" borderId="4" xfId="42" applyFont="1" applyBorder="1" applyAlignment="1">
      <alignment horizontal="left" vertical="center" indent="1"/>
    </xf>
    <xf numFmtId="0" fontId="56" fillId="0" borderId="0" xfId="42" applyFont="1" applyBorder="1" applyAlignment="1">
      <alignment horizontal="center" vertical="center"/>
    </xf>
    <xf numFmtId="0" fontId="57" fillId="0" borderId="0" xfId="42" applyFont="1" applyBorder="1" applyAlignment="1">
      <alignment horizontal="center" vertical="center"/>
    </xf>
    <xf numFmtId="0" fontId="53" fillId="33" borderId="93" xfId="42" applyFont="1" applyFill="1" applyBorder="1" applyAlignment="1">
      <alignment horizontal="right" vertical="center"/>
    </xf>
    <xf numFmtId="0" fontId="53" fillId="33" borderId="94" xfId="42" applyFont="1" applyFill="1" applyBorder="1" applyAlignment="1">
      <alignment horizontal="right" vertical="center"/>
    </xf>
    <xf numFmtId="0" fontId="53" fillId="33" borderId="95" xfId="42" applyFont="1" applyFill="1" applyBorder="1" applyAlignment="1">
      <alignment horizontal="right" vertical="center"/>
    </xf>
    <xf numFmtId="0" fontId="53" fillId="33" borderId="99" xfId="42" applyFont="1" applyFill="1" applyBorder="1" applyAlignment="1">
      <alignment horizontal="left" vertical="center"/>
    </xf>
    <xf numFmtId="0" fontId="53" fillId="33" borderId="100" xfId="42" applyFont="1" applyFill="1" applyBorder="1" applyAlignment="1">
      <alignment horizontal="left" vertical="center"/>
    </xf>
    <xf numFmtId="0" fontId="53" fillId="33" borderId="101" xfId="42" applyFont="1" applyFill="1" applyBorder="1" applyAlignment="1">
      <alignment horizontal="left" vertical="center"/>
    </xf>
    <xf numFmtId="0" fontId="53" fillId="0" borderId="105" xfId="42" applyFont="1" applyBorder="1" applyAlignment="1">
      <alignment horizontal="left" vertical="center"/>
    </xf>
    <xf numFmtId="0" fontId="53" fillId="0" borderId="20" xfId="42" applyFont="1" applyBorder="1" applyAlignment="1">
      <alignment horizontal="left" vertical="center"/>
    </xf>
    <xf numFmtId="0" fontId="52" fillId="0" borderId="109" xfId="42" applyFont="1" applyBorder="1" applyAlignment="1">
      <alignment horizontal="center" vertical="center"/>
    </xf>
    <xf numFmtId="0" fontId="52" fillId="0" borderId="15" xfId="42" applyFont="1" applyBorder="1" applyAlignment="1">
      <alignment horizontal="center" vertical="center"/>
    </xf>
    <xf numFmtId="0" fontId="53" fillId="33" borderId="109" xfId="42" applyFont="1" applyFill="1" applyBorder="1" applyAlignment="1">
      <alignment horizontal="left" vertical="center"/>
    </xf>
    <xf numFmtId="0" fontId="53" fillId="33" borderId="15" xfId="42" applyFont="1" applyFill="1" applyBorder="1" applyAlignment="1">
      <alignment horizontal="left" vertical="center"/>
    </xf>
    <xf numFmtId="0" fontId="53" fillId="33" borderId="4" xfId="42" applyFont="1" applyFill="1" applyBorder="1" applyAlignment="1">
      <alignment horizontal="left" vertical="center"/>
    </xf>
    <xf numFmtId="0" fontId="53" fillId="0" borderId="110" xfId="42" applyFont="1" applyBorder="1" applyAlignment="1">
      <alignment horizontal="left" vertical="center" indent="1"/>
    </xf>
    <xf numFmtId="0" fontId="53" fillId="0" borderId="36" xfId="42" applyFont="1" applyBorder="1" applyAlignment="1">
      <alignment horizontal="left" vertical="center" indent="1"/>
    </xf>
    <xf numFmtId="0" fontId="53" fillId="0" borderId="1" xfId="42" applyFont="1" applyBorder="1" applyAlignment="1">
      <alignment horizontal="left" vertical="center" indent="1"/>
    </xf>
    <xf numFmtId="0" fontId="62" fillId="0" borderId="4" xfId="42" applyFont="1" applyBorder="1" applyAlignment="1">
      <alignment horizontal="left" vertical="center"/>
    </xf>
    <xf numFmtId="0" fontId="62" fillId="0" borderId="5" xfId="42" applyFont="1" applyBorder="1" applyAlignment="1">
      <alignment horizontal="left" vertical="center"/>
    </xf>
    <xf numFmtId="0" fontId="62" fillId="0" borderId="6" xfId="42" applyFont="1" applyBorder="1" applyAlignment="1">
      <alignment horizontal="left" vertical="center"/>
    </xf>
    <xf numFmtId="0" fontId="59" fillId="0" borderId="109" xfId="42" applyFont="1" applyBorder="1" applyAlignment="1">
      <alignment horizontal="left" vertical="center" indent="1"/>
    </xf>
    <xf numFmtId="0" fontId="59" fillId="0" borderId="15" xfId="42" applyFont="1" applyBorder="1" applyAlignment="1">
      <alignment horizontal="left" vertical="center" indent="1"/>
    </xf>
    <xf numFmtId="0" fontId="59" fillId="0" borderId="4" xfId="42" applyFont="1" applyBorder="1" applyAlignment="1">
      <alignment horizontal="left" vertical="center" indent="1"/>
    </xf>
    <xf numFmtId="0" fontId="52" fillId="0" borderId="109" xfId="42" applyFont="1" applyBorder="1">
      <alignment vertical="center"/>
    </xf>
    <xf numFmtId="0" fontId="52" fillId="0" borderId="15" xfId="42" applyFont="1" applyBorder="1">
      <alignment vertical="center"/>
    </xf>
    <xf numFmtId="0" fontId="52" fillId="0" borderId="4" xfId="42" applyFont="1" applyBorder="1">
      <alignment vertical="center"/>
    </xf>
    <xf numFmtId="0" fontId="53" fillId="33" borderId="109" xfId="42" applyFont="1" applyFill="1" applyBorder="1" applyAlignment="1">
      <alignment vertical="center"/>
    </xf>
    <xf numFmtId="0" fontId="53" fillId="33" borderId="15" xfId="42" applyFont="1" applyFill="1" applyBorder="1" applyAlignment="1">
      <alignment vertical="center"/>
    </xf>
    <xf numFmtId="0" fontId="53" fillId="33" borderId="4" xfId="42" applyFont="1" applyFill="1" applyBorder="1" applyAlignment="1">
      <alignment vertical="center"/>
    </xf>
    <xf numFmtId="0" fontId="53" fillId="0" borderId="113" xfId="42" applyFont="1" applyBorder="1">
      <alignment vertical="center"/>
    </xf>
    <xf numFmtId="0" fontId="53" fillId="0" borderId="0" xfId="42" applyFont="1" applyBorder="1">
      <alignment vertical="center"/>
    </xf>
    <xf numFmtId="0" fontId="62" fillId="0" borderId="15" xfId="42" applyFont="1" applyBorder="1">
      <alignment vertical="center"/>
    </xf>
    <xf numFmtId="0" fontId="62" fillId="0" borderId="4" xfId="42" applyFont="1" applyBorder="1">
      <alignment vertical="center"/>
    </xf>
    <xf numFmtId="0" fontId="62" fillId="0" borderId="15" xfId="42" applyFont="1" applyBorder="1" applyAlignment="1">
      <alignment horizontal="center" vertical="center"/>
    </xf>
    <xf numFmtId="0" fontId="62" fillId="33" borderId="15" xfId="42" applyFont="1" applyFill="1" applyBorder="1" applyAlignment="1">
      <alignment horizontal="center" vertical="center"/>
    </xf>
    <xf numFmtId="0" fontId="52" fillId="0" borderId="115" xfId="42" applyFont="1" applyBorder="1">
      <alignment vertical="center"/>
    </xf>
    <xf numFmtId="0" fontId="52" fillId="0" borderId="5" xfId="42" applyFont="1" applyBorder="1">
      <alignment vertical="center"/>
    </xf>
    <xf numFmtId="0" fontId="53" fillId="33" borderId="109" xfId="42" applyFont="1" applyFill="1" applyBorder="1">
      <alignment vertical="center"/>
    </xf>
    <xf numFmtId="0" fontId="53" fillId="33" borderId="15" xfId="42" applyFont="1" applyFill="1" applyBorder="1">
      <alignment vertical="center"/>
    </xf>
    <xf numFmtId="0" fontId="53" fillId="33" borderId="4" xfId="42" applyFont="1" applyFill="1" applyBorder="1">
      <alignment vertical="center"/>
    </xf>
    <xf numFmtId="0" fontId="53" fillId="33" borderId="112" xfId="42" applyFont="1" applyFill="1" applyBorder="1" applyAlignment="1">
      <alignment horizontal="left" vertical="center"/>
    </xf>
    <xf numFmtId="0" fontId="53" fillId="33" borderId="2" xfId="42" applyFont="1" applyFill="1" applyBorder="1" applyAlignment="1">
      <alignment horizontal="left" vertical="center"/>
    </xf>
    <xf numFmtId="0" fontId="53" fillId="33" borderId="0" xfId="42" applyFont="1" applyFill="1" applyBorder="1" applyAlignment="1">
      <alignment horizontal="left" vertical="center"/>
    </xf>
    <xf numFmtId="0" fontId="52" fillId="0" borderId="112" xfId="42" applyFont="1" applyBorder="1">
      <alignment vertical="center"/>
    </xf>
    <xf numFmtId="0" fontId="52" fillId="0" borderId="2" xfId="42" applyFont="1" applyBorder="1">
      <alignment vertical="center"/>
    </xf>
    <xf numFmtId="0" fontId="52" fillId="0" borderId="99" xfId="42" applyFont="1" applyBorder="1">
      <alignment vertical="center"/>
    </xf>
    <xf numFmtId="0" fontId="52" fillId="0" borderId="100" xfId="42" applyFont="1" applyBorder="1">
      <alignment vertical="center"/>
    </xf>
    <xf numFmtId="0" fontId="59" fillId="0" borderId="0" xfId="42" applyFont="1" applyAlignment="1">
      <alignment horizontal="justify" vertical="top" wrapText="1"/>
    </xf>
    <xf numFmtId="0" fontId="2" fillId="0" borderId="0" xfId="42" applyAlignment="1">
      <alignment horizontal="justify" vertical="top" wrapText="1"/>
    </xf>
    <xf numFmtId="0" fontId="2" fillId="0" borderId="0" xfId="42" applyAlignment="1">
      <alignment horizontal="justify" vertical="top"/>
    </xf>
    <xf numFmtId="38" fontId="59" fillId="0" borderId="0" xfId="46" applyFont="1" applyAlignment="1">
      <alignment horizontal="left" vertical="center" wrapText="1"/>
    </xf>
    <xf numFmtId="0" fontId="98" fillId="0" borderId="189" xfId="56" applyFont="1" applyFill="1" applyBorder="1" applyAlignment="1">
      <alignment horizontal="center" vertical="center"/>
    </xf>
    <xf numFmtId="0" fontId="96" fillId="0" borderId="190" xfId="55" applyFont="1" applyBorder="1" applyAlignment="1">
      <alignment horizontal="center" vertical="center"/>
    </xf>
    <xf numFmtId="0" fontId="96" fillId="0" borderId="191" xfId="55" applyFont="1" applyBorder="1" applyAlignment="1">
      <alignment horizontal="center" vertical="center"/>
    </xf>
    <xf numFmtId="0" fontId="99" fillId="0" borderId="100" xfId="56" applyFont="1" applyFill="1" applyBorder="1" applyAlignment="1">
      <alignment vertical="center"/>
    </xf>
    <xf numFmtId="0" fontId="99" fillId="0" borderId="93" xfId="56" applyFont="1" applyFill="1" applyBorder="1" applyAlignment="1">
      <alignment horizontal="center" vertical="center"/>
    </xf>
    <xf numFmtId="0" fontId="99" fillId="0" borderId="94" xfId="56" applyFont="1" applyFill="1" applyBorder="1" applyAlignment="1">
      <alignment horizontal="center" vertical="center"/>
    </xf>
    <xf numFmtId="0" fontId="99" fillId="0" borderId="196" xfId="56" applyFont="1" applyFill="1" applyBorder="1" applyAlignment="1">
      <alignment horizontal="center" vertical="center"/>
    </xf>
    <xf numFmtId="0" fontId="99" fillId="0" borderId="125" xfId="56" applyFont="1" applyFill="1" applyBorder="1" applyAlignment="1">
      <alignment horizontal="center" vertical="center"/>
    </xf>
    <xf numFmtId="0" fontId="99" fillId="0" borderId="192" xfId="56" applyFont="1" applyFill="1" applyBorder="1" applyAlignment="1">
      <alignment horizontal="center" vertical="center" wrapText="1"/>
    </xf>
    <xf numFmtId="0" fontId="99" fillId="0" borderId="193" xfId="56" applyFont="1" applyFill="1" applyBorder="1" applyAlignment="1">
      <alignment horizontal="center" vertical="center" wrapText="1"/>
    </xf>
    <xf numFmtId="0" fontId="99" fillId="0" borderId="194" xfId="56" applyFont="1" applyFill="1" applyBorder="1" applyAlignment="1">
      <alignment horizontal="center" vertical="center" wrapText="1"/>
    </xf>
    <xf numFmtId="0" fontId="99" fillId="0" borderId="192" xfId="56" applyFont="1" applyFill="1" applyBorder="1" applyAlignment="1">
      <alignment horizontal="center" vertical="center"/>
    </xf>
    <xf numFmtId="0" fontId="99" fillId="0" borderId="193" xfId="56" applyFont="1" applyFill="1" applyBorder="1" applyAlignment="1">
      <alignment horizontal="center" vertical="center"/>
    </xf>
    <xf numFmtId="0" fontId="99" fillId="0" borderId="194" xfId="56" applyFont="1" applyFill="1" applyBorder="1" applyAlignment="1">
      <alignment horizontal="center" vertical="center"/>
    </xf>
    <xf numFmtId="0" fontId="99" fillId="0" borderId="195" xfId="56" applyFont="1" applyFill="1" applyBorder="1" applyAlignment="1">
      <alignment horizontal="center" vertical="center" wrapText="1"/>
    </xf>
    <xf numFmtId="0" fontId="99" fillId="0" borderId="200" xfId="56" applyFont="1" applyFill="1" applyBorder="1" applyAlignment="1">
      <alignment horizontal="center" vertical="center" wrapText="1"/>
    </xf>
    <xf numFmtId="0" fontId="99" fillId="0" borderId="201" xfId="56" applyFont="1" applyFill="1" applyBorder="1" applyAlignment="1">
      <alignment horizontal="center" vertical="center" textRotation="255"/>
    </xf>
    <xf numFmtId="0" fontId="99" fillId="0" borderId="207" xfId="56" applyFont="1" applyFill="1" applyBorder="1" applyAlignment="1">
      <alignment horizontal="center" vertical="center" textRotation="255"/>
    </xf>
    <xf numFmtId="0" fontId="99" fillId="0" borderId="99" xfId="56" applyFont="1" applyFill="1" applyBorder="1" applyAlignment="1">
      <alignment horizontal="center" vertical="center" textRotation="255"/>
    </xf>
    <xf numFmtId="0" fontId="99" fillId="0" borderId="29" xfId="56" applyFont="1" applyFill="1" applyBorder="1" applyAlignment="1">
      <alignment horizontal="center" vertical="center" textRotation="255"/>
    </xf>
    <xf numFmtId="0" fontId="99" fillId="0" borderId="37" xfId="56" applyFont="1" applyFill="1" applyBorder="1" applyAlignment="1">
      <alignment horizontal="center" vertical="center" textRotation="255"/>
    </xf>
    <xf numFmtId="0" fontId="99" fillId="0" borderId="20" xfId="56" applyFont="1" applyFill="1" applyBorder="1" applyAlignment="1">
      <alignment horizontal="center" vertical="center" textRotation="255"/>
    </xf>
    <xf numFmtId="49" fontId="99" fillId="0" borderId="202" xfId="56" applyNumberFormat="1" applyFont="1" applyFill="1" applyBorder="1" applyAlignment="1">
      <alignment horizontal="left" vertical="center" indent="1"/>
    </xf>
    <xf numFmtId="0" fontId="101" fillId="0" borderId="203" xfId="55" applyFont="1" applyFill="1" applyBorder="1" applyAlignment="1">
      <alignment horizontal="left" vertical="center" indent="1"/>
    </xf>
    <xf numFmtId="213" fontId="99" fillId="0" borderId="206" xfId="57" applyNumberFormat="1" applyFont="1" applyFill="1" applyBorder="1" applyAlignment="1">
      <alignment horizontal="justify" vertical="center" wrapText="1"/>
    </xf>
    <xf numFmtId="213" fontId="99" fillId="0" borderId="119" xfId="57" applyNumberFormat="1" applyFont="1" applyFill="1" applyBorder="1" applyAlignment="1">
      <alignment horizontal="justify" vertical="center" wrapText="1"/>
    </xf>
    <xf numFmtId="213" fontId="99" fillId="0" borderId="121" xfId="57" applyNumberFormat="1" applyFont="1" applyFill="1" applyBorder="1" applyAlignment="1">
      <alignment horizontal="justify" vertical="center" wrapText="1"/>
    </xf>
    <xf numFmtId="49" fontId="99" fillId="0" borderId="158" xfId="56" applyNumberFormat="1" applyFont="1" applyFill="1" applyBorder="1" applyAlignment="1">
      <alignment horizontal="left" vertical="center" indent="1"/>
    </xf>
    <xf numFmtId="0" fontId="101" fillId="0" borderId="159" xfId="55" applyFont="1" applyFill="1" applyBorder="1" applyAlignment="1">
      <alignment horizontal="left" vertical="center" indent="1"/>
    </xf>
    <xf numFmtId="49" fontId="99" fillId="0" borderId="187" xfId="56" applyNumberFormat="1" applyFont="1" applyFill="1" applyBorder="1" applyAlignment="1">
      <alignment horizontal="left" vertical="center" wrapText="1" indent="1"/>
    </xf>
    <xf numFmtId="0" fontId="96" fillId="0" borderId="7" xfId="55" applyFont="1" applyBorder="1" applyAlignment="1">
      <alignment horizontal="left" vertical="center" wrapText="1" indent="1"/>
    </xf>
    <xf numFmtId="0" fontId="96" fillId="0" borderId="153" xfId="55" applyFont="1" applyBorder="1" applyAlignment="1">
      <alignment horizontal="left" vertical="center" wrapText="1" indent="1"/>
    </xf>
    <xf numFmtId="0" fontId="96" fillId="0" borderId="9" xfId="55" applyFont="1" applyBorder="1" applyAlignment="1">
      <alignment horizontal="left" vertical="center" wrapText="1" indent="1"/>
    </xf>
    <xf numFmtId="0" fontId="99" fillId="0" borderId="38" xfId="56" applyNumberFormat="1" applyFont="1" applyFill="1" applyBorder="1" applyAlignment="1">
      <alignment horizontal="left" vertical="center" wrapText="1" indent="1"/>
    </xf>
    <xf numFmtId="0" fontId="99" fillId="0" borderId="39" xfId="56" applyNumberFormat="1" applyFont="1" applyFill="1" applyBorder="1" applyAlignment="1">
      <alignment horizontal="left" vertical="center" wrapText="1" indent="1"/>
    </xf>
    <xf numFmtId="0" fontId="99" fillId="0" borderId="158" xfId="56" applyNumberFormat="1" applyFont="1" applyFill="1" applyBorder="1" applyAlignment="1">
      <alignment horizontal="left" vertical="center" wrapText="1" indent="1"/>
    </xf>
    <xf numFmtId="0" fontId="96" fillId="0" borderId="159" xfId="55" applyFont="1" applyBorder="1" applyAlignment="1">
      <alignment horizontal="left" vertical="center" wrapText="1" indent="1"/>
    </xf>
    <xf numFmtId="0" fontId="99" fillId="0" borderId="41" xfId="56" applyNumberFormat="1" applyFont="1" applyFill="1" applyBorder="1" applyAlignment="1">
      <alignment horizontal="left" vertical="center" indent="1"/>
    </xf>
    <xf numFmtId="0" fontId="99" fillId="0" borderId="42" xfId="56" applyNumberFormat="1" applyFont="1" applyFill="1" applyBorder="1" applyAlignment="1">
      <alignment horizontal="left" vertical="center" indent="1"/>
    </xf>
    <xf numFmtId="0" fontId="99" fillId="0" borderId="9" xfId="56" applyNumberFormat="1" applyFont="1" applyFill="1" applyBorder="1" applyAlignment="1">
      <alignment horizontal="left" vertical="center"/>
    </xf>
    <xf numFmtId="0" fontId="99" fillId="0" borderId="10" xfId="56" applyNumberFormat="1" applyFont="1" applyFill="1" applyBorder="1" applyAlignment="1">
      <alignment horizontal="left" vertical="center"/>
    </xf>
    <xf numFmtId="49" fontId="99" fillId="0" borderId="4" xfId="56" applyNumberFormat="1" applyFont="1" applyFill="1" applyBorder="1" applyAlignment="1">
      <alignment horizontal="left" vertical="center" wrapText="1" indent="2"/>
    </xf>
    <xf numFmtId="0" fontId="101" fillId="0" borderId="5" xfId="55" applyFont="1" applyFill="1" applyBorder="1" applyAlignment="1">
      <alignment horizontal="left" vertical="center" indent="2"/>
    </xf>
    <xf numFmtId="0" fontId="99" fillId="0" borderId="222" xfId="56" applyFont="1" applyFill="1" applyBorder="1" applyAlignment="1">
      <alignment horizontal="left" vertical="center" indent="2"/>
    </xf>
    <xf numFmtId="49" fontId="99" fillId="0" borderId="5" xfId="56" applyNumberFormat="1" applyFont="1" applyFill="1" applyBorder="1" applyAlignment="1">
      <alignment horizontal="left" vertical="center"/>
    </xf>
    <xf numFmtId="49" fontId="99" fillId="0" borderId="230" xfId="56" applyNumberFormat="1" applyFont="1" applyFill="1" applyBorder="1" applyAlignment="1">
      <alignment horizontal="left" vertical="center"/>
    </xf>
    <xf numFmtId="0" fontId="99" fillId="0" borderId="225" xfId="56" applyFont="1" applyFill="1" applyBorder="1" applyAlignment="1">
      <alignment horizontal="center" vertical="center" textRotation="255"/>
    </xf>
    <xf numFmtId="0" fontId="99" fillId="0" borderId="96" xfId="56" applyFont="1" applyFill="1" applyBorder="1" applyAlignment="1">
      <alignment horizontal="center" vertical="center" textRotation="255"/>
    </xf>
    <xf numFmtId="0" fontId="99" fillId="0" borderId="7" xfId="56" applyFont="1" applyFill="1" applyBorder="1" applyAlignment="1">
      <alignment horizontal="center" vertical="center" textRotation="255"/>
    </xf>
    <xf numFmtId="0" fontId="99" fillId="0" borderId="9" xfId="55" applyFont="1" applyFill="1" applyBorder="1" applyAlignment="1">
      <alignment vertical="center"/>
    </xf>
    <xf numFmtId="0" fontId="100" fillId="0" borderId="97" xfId="56" applyFont="1" applyFill="1" applyBorder="1" applyAlignment="1">
      <alignment horizontal="center" vertical="center" textRotation="255" shrinkToFit="1"/>
    </xf>
    <xf numFmtId="0" fontId="100" fillId="0" borderId="20" xfId="56" applyFont="1" applyFill="1" applyBorder="1" applyAlignment="1">
      <alignment horizontal="center" vertical="center" textRotation="255" shrinkToFit="1"/>
    </xf>
    <xf numFmtId="49" fontId="99" fillId="0" borderId="226" xfId="56" applyNumberFormat="1" applyFont="1" applyFill="1" applyBorder="1" applyAlignment="1">
      <alignment horizontal="left" vertical="center" indent="1"/>
    </xf>
    <xf numFmtId="49" fontId="99" fillId="0" borderId="227" xfId="56" applyNumberFormat="1" applyFont="1" applyFill="1" applyBorder="1" applyAlignment="1">
      <alignment horizontal="left" vertical="center" indent="1"/>
    </xf>
    <xf numFmtId="49" fontId="99" fillId="0" borderId="41" xfId="56" applyNumberFormat="1" applyFont="1" applyFill="1" applyBorder="1" applyAlignment="1">
      <alignment horizontal="left" vertical="center" indent="1"/>
    </xf>
    <xf numFmtId="49" fontId="99" fillId="0" borderId="42" xfId="56" applyNumberFormat="1" applyFont="1" applyFill="1" applyBorder="1" applyAlignment="1">
      <alignment horizontal="left" vertical="center" indent="1"/>
    </xf>
    <xf numFmtId="0" fontId="99" fillId="0" borderId="190" xfId="56" applyFont="1" applyFill="1" applyBorder="1" applyAlignment="1">
      <alignment vertical="center"/>
    </xf>
    <xf numFmtId="0" fontId="99" fillId="0" borderId="191" xfId="56" applyFont="1" applyFill="1" applyBorder="1" applyAlignment="1">
      <alignment vertical="center"/>
    </xf>
    <xf numFmtId="177" fontId="99" fillId="0" borderId="189" xfId="56" applyNumberFormat="1" applyFont="1" applyFill="1" applyBorder="1" applyAlignment="1">
      <alignment vertical="center"/>
    </xf>
    <xf numFmtId="177" fontId="99" fillId="0" borderId="190" xfId="56" applyNumberFormat="1" applyFont="1" applyFill="1" applyBorder="1" applyAlignment="1">
      <alignment vertical="center"/>
    </xf>
    <xf numFmtId="177" fontId="99" fillId="0" borderId="191" xfId="56" applyNumberFormat="1" applyFont="1" applyFill="1" applyBorder="1" applyAlignment="1">
      <alignment vertical="center"/>
    </xf>
    <xf numFmtId="0" fontId="99" fillId="0" borderId="189" xfId="56" applyFont="1" applyFill="1" applyBorder="1" applyAlignment="1">
      <alignment vertical="center"/>
    </xf>
    <xf numFmtId="0" fontId="99" fillId="0" borderId="190" xfId="56" applyFont="1" applyFill="1" applyBorder="1" applyAlignment="1">
      <alignment horizontal="left" vertical="center" indent="2"/>
    </xf>
    <xf numFmtId="0" fontId="99" fillId="0" borderId="189" xfId="56" applyFont="1" applyFill="1" applyBorder="1" applyAlignment="1">
      <alignment horizontal="center" vertical="center"/>
    </xf>
    <xf numFmtId="214" fontId="99" fillId="0" borderId="189" xfId="56" applyNumberFormat="1" applyFont="1" applyFill="1" applyBorder="1" applyAlignment="1">
      <alignment vertical="center"/>
    </xf>
    <xf numFmtId="214" fontId="99" fillId="0" borderId="190" xfId="56" applyNumberFormat="1" applyFont="1" applyFill="1" applyBorder="1" applyAlignment="1">
      <alignment vertical="center"/>
    </xf>
    <xf numFmtId="214" fontId="99" fillId="0" borderId="191" xfId="56" applyNumberFormat="1" applyFont="1" applyFill="1" applyBorder="1" applyAlignment="1">
      <alignment vertical="center"/>
    </xf>
    <xf numFmtId="212" fontId="99" fillId="0" borderId="189" xfId="56" applyNumberFormat="1" applyFont="1" applyFill="1" applyBorder="1" applyAlignment="1">
      <alignment vertical="center"/>
    </xf>
    <xf numFmtId="212" fontId="99" fillId="0" borderId="190" xfId="56" applyNumberFormat="1" applyFont="1" applyFill="1" applyBorder="1" applyAlignment="1">
      <alignment vertical="center"/>
    </xf>
    <xf numFmtId="212" fontId="99" fillId="0" borderId="191" xfId="56" applyNumberFormat="1" applyFont="1" applyFill="1" applyBorder="1" applyAlignment="1">
      <alignment vertical="center"/>
    </xf>
    <xf numFmtId="0" fontId="100" fillId="0" borderId="232" xfId="56" applyFont="1" applyFill="1" applyBorder="1" applyAlignment="1" applyProtection="1">
      <alignment horizontal="center" vertical="center" readingOrder="1"/>
      <protection locked="0"/>
    </xf>
    <xf numFmtId="0" fontId="100" fillId="0" borderId="107" xfId="56" applyFont="1" applyFill="1" applyBorder="1" applyAlignment="1" applyProtection="1">
      <alignment horizontal="center" vertical="center" readingOrder="1"/>
      <protection locked="0"/>
    </xf>
    <xf numFmtId="49" fontId="99" fillId="0" borderId="232" xfId="56" applyNumberFormat="1" applyFont="1" applyFill="1" applyBorder="1" applyAlignment="1">
      <alignment horizontal="left" vertical="center" indent="1" shrinkToFit="1"/>
    </xf>
    <xf numFmtId="49" fontId="99" fillId="0" borderId="193" xfId="56" applyNumberFormat="1" applyFont="1" applyFill="1" applyBorder="1" applyAlignment="1">
      <alignment horizontal="left" vertical="center" indent="1" shrinkToFit="1"/>
    </xf>
    <xf numFmtId="212" fontId="99" fillId="0" borderId="189" xfId="56" applyNumberFormat="1" applyFont="1" applyFill="1" applyBorder="1" applyAlignment="1">
      <alignment horizontal="center" vertical="center"/>
    </xf>
    <xf numFmtId="212" fontId="99" fillId="0" borderId="190" xfId="56" applyNumberFormat="1" applyFont="1" applyFill="1" applyBorder="1" applyAlignment="1">
      <alignment horizontal="center" vertical="center"/>
    </xf>
    <xf numFmtId="212" fontId="99" fillId="0" borderId="191" xfId="56" applyNumberFormat="1" applyFont="1" applyFill="1" applyBorder="1" applyAlignment="1">
      <alignment horizontal="center" vertical="center"/>
    </xf>
    <xf numFmtId="0" fontId="99" fillId="0" borderId="190" xfId="56" applyFont="1" applyFill="1" applyBorder="1" applyAlignment="1">
      <alignment horizontal="center" vertical="center"/>
    </xf>
    <xf numFmtId="0" fontId="99" fillId="0" borderId="191" xfId="56" applyFont="1" applyFill="1" applyBorder="1" applyAlignment="1">
      <alignment horizontal="center" vertical="center"/>
    </xf>
    <xf numFmtId="0" fontId="99" fillId="0" borderId="189" xfId="55" applyFont="1" applyFill="1" applyBorder="1" applyAlignment="1">
      <alignment horizontal="center" vertical="center"/>
    </xf>
    <xf numFmtId="0" fontId="99" fillId="0" borderId="195" xfId="56" applyFont="1" applyFill="1" applyBorder="1" applyAlignment="1">
      <alignment horizontal="justify" vertical="center" shrinkToFit="1"/>
    </xf>
    <xf numFmtId="0" fontId="8" fillId="0" borderId="119" xfId="0" applyFont="1" applyBorder="1" applyAlignment="1">
      <alignment horizontal="justify" vertical="center" shrinkToFit="1"/>
    </xf>
    <xf numFmtId="0" fontId="8" fillId="0" borderId="121" xfId="0" applyFont="1" applyBorder="1" applyAlignment="1">
      <alignment horizontal="justify" vertical="center" shrinkToFit="1"/>
    </xf>
    <xf numFmtId="0" fontId="99" fillId="0" borderId="237" xfId="56" applyNumberFormat="1" applyFont="1" applyFill="1" applyBorder="1" applyAlignment="1">
      <alignment horizontal="center" vertical="center"/>
    </xf>
    <xf numFmtId="0" fontId="99" fillId="0" borderId="238" xfId="56" applyNumberFormat="1" applyFont="1" applyFill="1" applyBorder="1" applyAlignment="1">
      <alignment horizontal="center" vertical="center"/>
    </xf>
    <xf numFmtId="0" fontId="99" fillId="0" borderId="248" xfId="56" applyFont="1" applyFill="1" applyBorder="1" applyAlignment="1">
      <alignment horizontal="center" vertical="center" textRotation="255"/>
    </xf>
    <xf numFmtId="49" fontId="99" fillId="0" borderId="37" xfId="56" applyNumberFormat="1" applyFont="1" applyFill="1" applyBorder="1" applyAlignment="1">
      <alignment horizontal="center" vertical="center" textRotation="255"/>
    </xf>
    <xf numFmtId="49" fontId="99" fillId="0" borderId="20" xfId="56" applyNumberFormat="1" applyFont="1" applyFill="1" applyBorder="1" applyAlignment="1">
      <alignment horizontal="center" vertical="center" textRotation="255"/>
    </xf>
    <xf numFmtId="0" fontId="99" fillId="0" borderId="202" xfId="56" applyNumberFormat="1" applyFont="1" applyFill="1" applyBorder="1" applyAlignment="1">
      <alignment horizontal="left" vertical="center" indent="1"/>
    </xf>
    <xf numFmtId="0" fontId="101" fillId="0" borderId="203" xfId="55" applyFont="1" applyFill="1" applyBorder="1">
      <alignment vertical="center"/>
    </xf>
    <xf numFmtId="0" fontId="99" fillId="0" borderId="158" xfId="55" applyFont="1" applyFill="1" applyBorder="1" applyAlignment="1">
      <alignment horizontal="left" vertical="center" indent="1"/>
    </xf>
    <xf numFmtId="0" fontId="101" fillId="0" borderId="159" xfId="55" applyFont="1" applyFill="1" applyBorder="1">
      <alignment vertical="center"/>
    </xf>
    <xf numFmtId="0" fontId="99" fillId="0" borderId="41" xfId="55" applyFont="1" applyFill="1" applyBorder="1" applyAlignment="1">
      <alignment horizontal="left" vertical="center" indent="1"/>
    </xf>
    <xf numFmtId="0" fontId="101" fillId="0" borderId="42" xfId="55" applyFont="1" applyFill="1" applyBorder="1">
      <alignment vertical="center"/>
    </xf>
    <xf numFmtId="0" fontId="99" fillId="0" borderId="5" xfId="55" applyFont="1" applyFill="1" applyBorder="1" applyAlignment="1">
      <alignment horizontal="left" vertical="center" indent="1"/>
    </xf>
    <xf numFmtId="0" fontId="102" fillId="0" borderId="5" xfId="55" applyFont="1" applyBorder="1" applyAlignment="1">
      <alignment horizontal="left" vertical="center" indent="1"/>
    </xf>
    <xf numFmtId="0" fontId="99" fillId="0" borderId="249" xfId="55" applyFont="1" applyFill="1" applyBorder="1" applyAlignment="1">
      <alignment horizontal="center" vertical="center"/>
    </xf>
    <xf numFmtId="0" fontId="101" fillId="0" borderId="222" xfId="55" applyFont="1" applyFill="1" applyBorder="1" applyAlignment="1">
      <alignment horizontal="center" vertical="center"/>
    </xf>
    <xf numFmtId="0" fontId="8" fillId="0" borderId="89" xfId="54" applyFont="1" applyBorder="1" applyAlignment="1">
      <alignment horizontal="distributed" vertical="center" indent="1"/>
    </xf>
    <xf numFmtId="0" fontId="8" fillId="0" borderId="89" xfId="54" applyFont="1" applyBorder="1" applyAlignment="1">
      <alignment horizontal="center" vertical="center" wrapText="1"/>
    </xf>
    <xf numFmtId="0" fontId="8" fillId="0" borderId="89" xfId="54" applyFont="1" applyBorder="1" applyAlignment="1">
      <alignment horizontal="center" vertical="center"/>
    </xf>
    <xf numFmtId="0" fontId="8" fillId="0" borderId="89" xfId="54" applyFont="1" applyBorder="1" applyAlignment="1">
      <alignment horizontal="distributed" vertical="center" indent="2"/>
    </xf>
    <xf numFmtId="0" fontId="8" fillId="0" borderId="89" xfId="53" applyFont="1" applyFill="1" applyBorder="1" applyAlignment="1">
      <alignment horizontal="center" vertical="center" wrapText="1"/>
    </xf>
    <xf numFmtId="0" fontId="8" fillId="0" borderId="89" xfId="53" applyFont="1" applyFill="1" applyBorder="1" applyAlignment="1">
      <alignment horizontal="center" vertical="center"/>
    </xf>
    <xf numFmtId="0" fontId="8" fillId="0" borderId="89" xfId="53" applyFont="1" applyFill="1" applyBorder="1" applyAlignment="1">
      <alignment horizontal="center" vertical="center" shrinkToFit="1"/>
    </xf>
    <xf numFmtId="0" fontId="95" fillId="0" borderId="0" xfId="42" applyFont="1" applyAlignment="1">
      <alignment horizontal="center" vertical="center" wrapText="1"/>
    </xf>
    <xf numFmtId="0" fontId="91" fillId="0" borderId="89" xfId="52" applyFont="1" applyBorder="1" applyAlignment="1">
      <alignment horizontal="center"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7"/>
    <cellStyle name="パーセント 2 2" xfId="57"/>
    <cellStyle name="パーセント 3" xfId="5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46"/>
    <cellStyle name="桁区切り 2 2" xfId="50"/>
    <cellStyle name="桁区切り 4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4"/>
    <cellStyle name="標準 2 2 2" xfId="55"/>
    <cellStyle name="標準 2 3" xfId="48"/>
    <cellStyle name="標準 3" xfId="42"/>
    <cellStyle name="標準 3 2" xfId="53"/>
    <cellStyle name="標準 4" xfId="52"/>
    <cellStyle name="標準 5" xfId="58"/>
    <cellStyle name="標準_010712コスト管理様式" xfId="56"/>
    <cellStyle name="標準_04.契約工程表" xfId="43"/>
    <cellStyle name="良い" xfId="44" builtinId="26" customBuiltin="1"/>
  </cellStyles>
  <dxfs count="243">
    <dxf>
      <font>
        <color rgb="FFFFFF99"/>
      </font>
    </dxf>
    <dxf>
      <font>
        <color rgb="FFFFFFCC"/>
      </font>
    </dxf>
    <dxf>
      <font>
        <color theme="0"/>
      </fon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34" formatCode="[$-411]ggge&quot;年&quot;m&quot;月&quot;_dd&quot;日&quot;&quot;(&quot;aaa&quot;)&quot;;@"/>
    </dxf>
    <dxf>
      <numFmt numFmtId="235" formatCode="[$-411]ggge&quot;年&quot;_mm&quot;月&quot;_dd&quot;日&quot;&quot;(&quot;aaa&quot;)&quot;;@"/>
    </dxf>
    <dxf>
      <numFmt numFmtId="236" formatCode="[$-411]ggge&quot;年&quot;_mm&quot;月&quot;d&quot;日&quot;&quot;(&quot;aaa&quot;)&quot;;@"/>
    </dxf>
    <dxf>
      <numFmt numFmtId="180" formatCode="[$-411]ggge&quot;年&quot;m&quot;月&quot;d&quot;日&quot;&quot;(&quot;aaa&quot;)&quot;;@"/>
    </dxf>
    <dxf>
      <numFmt numFmtId="237" formatCode="&quot;令和元年&quot;_mm&quot;月&quot;_dd&quot;日&quot;&quot;(&quot;aaa&quot;)&quot;;@"/>
    </dxf>
    <dxf>
      <numFmt numFmtId="238" formatCode="&quot;令和元年&quot;_mm&quot;月&quot;d&quot;日&quot;&quot;(&quot;aaa&quot;)&quot;;@"/>
    </dxf>
    <dxf>
      <numFmt numFmtId="239" formatCode="&quot;令和元年&quot;m&quot;月&quot;_dd&quot;日&quot;&quot;(&quot;aaa&quot;)&quot;;@"/>
    </dxf>
    <dxf>
      <numFmt numFmtId="240" formatCode="&quot;令和元年&quot;m&quot;月&quot;d&quot;日&quot;&quot;(&quot;aaa&quot;)&quot;;@"/>
    </dxf>
    <dxf>
      <numFmt numFmtId="241" formatCode="[$-411]ggg_ee&quot;年&quot;_mm&quot;月&quot;_dd&quot;日&quot;&quot;(&quot;aaa&quot;)&quot;;@"/>
    </dxf>
    <dxf>
      <numFmt numFmtId="242" formatCode="[$-411]ggg_ee&quot;年&quot;_mm&quot;月&quot;d&quot;日&quot;&quot;(&quot;aaa&quot;)&quot;;@"/>
    </dxf>
    <dxf>
      <numFmt numFmtId="243" formatCode="[$-411]ggg_ee&quot;年&quot;m&quot;月&quot;_dd&quot;日&quot;&quot;(&quot;aaa&quot;)&quot;;@"/>
    </dxf>
    <dxf>
      <numFmt numFmtId="244" formatCode="[$-411]ggg_ee&quot;年&quot;m&quot;月&quot;d&quot;日&quot;&quot;(&quot;aaa&quot;)&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
      <numFmt numFmtId="223" formatCode="[$-411]ggge&quot;年&quot;m&quot;月&quot;_dd&quot;日&quot;;@"/>
    </dxf>
    <dxf>
      <numFmt numFmtId="224" formatCode="[$-411]ggge&quot;年&quot;_mm&quot;月&quot;_dd&quot;日&quot;;@"/>
    </dxf>
    <dxf>
      <numFmt numFmtId="225" formatCode="[$-411]ggge&quot;年&quot;_mm&quot;月&quot;d&quot;日&quot;;@"/>
    </dxf>
    <dxf>
      <numFmt numFmtId="176" formatCode="[$-411]ggge&quot;年&quot;m&quot;月&quot;d&quot;日&quot;;@"/>
    </dxf>
    <dxf>
      <numFmt numFmtId="226" formatCode="&quot;令和元年&quot;_mm&quot;月&quot;_dd&quot;日&quot;;@"/>
    </dxf>
    <dxf>
      <numFmt numFmtId="227" formatCode="&quot;令和元年&quot;_mm&quot;月&quot;d&quot;日&quot;;@"/>
    </dxf>
    <dxf>
      <numFmt numFmtId="228" formatCode="&quot;令和元年&quot;m&quot;月&quot;_dd&quot;日&quot;;@"/>
    </dxf>
    <dxf>
      <numFmt numFmtId="229" formatCode="&quot;令和元年&quot;m&quot;月&quot;d&quot;日&quot;;@"/>
    </dxf>
    <dxf>
      <numFmt numFmtId="230" formatCode="[$-411]ggg_ee&quot;年&quot;_mm&quot;月&quot;_dd&quot;日&quot;;@"/>
    </dxf>
    <dxf>
      <numFmt numFmtId="231" formatCode="[$-411]ggg_ee&quot;年&quot;_mm&quot;月&quot;d&quot;日&quot;;@"/>
    </dxf>
    <dxf>
      <numFmt numFmtId="232" formatCode="[$-411]ggg_ee&quot;年&quot;m&quot;月&quot;_dd&quot;日&quot;;@"/>
    </dxf>
    <dxf>
      <numFmt numFmtId="233" formatCode="[$-411]ggg_ee&quot;年&quot;m&quot;月&quot;d&quot;日&quo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7</xdr:row>
      <xdr:rowOff>342900</xdr:rowOff>
    </xdr:to>
    <xdr:sp macro="" textlink="">
      <xdr:nvSpPr>
        <xdr:cNvPr id="11265" name="Line 1">
          <a:extLst>
            <a:ext uri="{FF2B5EF4-FFF2-40B4-BE49-F238E27FC236}">
              <a16:creationId xmlns:a16="http://schemas.microsoft.com/office/drawing/2014/main" id="{00000000-0008-0000-0800-0000012C0000}"/>
            </a:ext>
          </a:extLst>
        </xdr:cNvPr>
        <xdr:cNvSpPr>
          <a:spLocks noChangeShapeType="1"/>
        </xdr:cNvSpPr>
      </xdr:nvSpPr>
      <xdr:spPr bwMode="auto">
        <a:xfrm flipH="1" flipV="1">
          <a:off x="514350" y="1762125"/>
          <a:ext cx="1695450" cy="1047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60</xdr:row>
          <xdr:rowOff>104775</xdr:rowOff>
        </xdr:from>
        <xdr:to>
          <xdr:col>19</xdr:col>
          <xdr:colOff>57150</xdr:colOff>
          <xdr:row>67</xdr:row>
          <xdr:rowOff>57150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78440</xdr:colOff>
      <xdr:row>22</xdr:row>
      <xdr:rowOff>74520</xdr:rowOff>
    </xdr:from>
    <xdr:to>
      <xdr:col>30</xdr:col>
      <xdr:colOff>4078940</xdr:colOff>
      <xdr:row>27</xdr:row>
      <xdr:rowOff>11206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22190" y="4684620"/>
          <a:ext cx="4000500" cy="984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記載例</a:t>
          </a:r>
          <a:r>
            <a:rPr kumimoji="1" lang="en-US" altLang="ja-JP" sz="1100"/>
            <a:t>)</a:t>
          </a:r>
        </a:p>
        <a:p>
          <a:r>
            <a:rPr kumimoji="1" lang="ja-JP" altLang="en-US" sz="1100"/>
            <a:t>・敷地の○○部分に計画道路が予定されている</a:t>
          </a:r>
          <a:endParaRPr kumimoji="1" lang="en-US" altLang="ja-JP" sz="1100"/>
        </a:p>
        <a:p>
          <a:r>
            <a:rPr kumimoji="1" lang="ja-JP" altLang="ja-JP" sz="1100">
              <a:solidFill>
                <a:schemeClr val="dk1"/>
              </a:solidFill>
              <a:effectLst/>
              <a:latin typeface="+mn-lt"/>
              <a:ea typeface="+mn-ea"/>
              <a:cs typeface="+mn-cs"/>
            </a:rPr>
            <a:t>・○○部分に、医療廃棄物があると聞いている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・○○部分（○○棟の○階は）は、○○に○年まで貸付している</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74294</xdr:colOff>
      <xdr:row>54</xdr:row>
      <xdr:rowOff>0</xdr:rowOff>
    </xdr:from>
    <xdr:to>
      <xdr:col>57</xdr:col>
      <xdr:colOff>142874</xdr:colOff>
      <xdr:row>64</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322819" y="11315700"/>
          <a:ext cx="6517005" cy="2095500"/>
          <a:chOff x="7218044" y="5876925"/>
          <a:chExt cx="5564505" cy="2419350"/>
        </a:xfrm>
      </xdr:grpSpPr>
      <xdr:pic>
        <xdr:nvPicPr>
          <xdr:cNvPr id="3" name="図 2" descr="空気清浄度クラスによる測定粒径と上限濃度">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8044" y="5876925"/>
            <a:ext cx="5564505" cy="24193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239000" y="7296150"/>
            <a:ext cx="1171575" cy="8001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145188</xdr:colOff>
      <xdr:row>50</xdr:row>
      <xdr:rowOff>137881</xdr:rowOff>
    </xdr:from>
    <xdr:to>
      <xdr:col>53</xdr:col>
      <xdr:colOff>156395</xdr:colOff>
      <xdr:row>60</xdr:row>
      <xdr:rowOff>99387</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365138" y="10615381"/>
          <a:ext cx="5488082" cy="2057006"/>
          <a:chOff x="7632667" y="10532556"/>
          <a:chExt cx="5535707" cy="2032158"/>
        </a:xfrm>
      </xdr:grpSpPr>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643875" y="10532556"/>
            <a:ext cx="2217790" cy="1141538"/>
          </a:xfrm>
          <a:prstGeom prst="rect">
            <a:avLst/>
          </a:prstGeom>
        </xdr:spPr>
      </xdr:pic>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7632667" y="11691629"/>
            <a:ext cx="5535707" cy="873085"/>
            <a:chOff x="9256059" y="11956677"/>
            <a:chExt cx="10591800" cy="1349428"/>
          </a:xfrm>
        </xdr:grpSpPr>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6059" y="11956677"/>
              <a:ext cx="10591800" cy="59463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62182" y="12561794"/>
              <a:ext cx="10579554" cy="74431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31</xdr:col>
      <xdr:colOff>9525</xdr:colOff>
      <xdr:row>71</xdr:row>
      <xdr:rowOff>0</xdr:rowOff>
    </xdr:from>
    <xdr:to>
      <xdr:col>32</xdr:col>
      <xdr:colOff>0</xdr:colOff>
      <xdr:row>72</xdr:row>
      <xdr:rowOff>19050</xdr:rowOff>
    </xdr:to>
    <xdr:sp macro="" textlink="">
      <xdr:nvSpPr>
        <xdr:cNvPr id="7" name="楕円 6">
          <a:extLst>
            <a:ext uri="{FF2B5EF4-FFF2-40B4-BE49-F238E27FC236}">
              <a16:creationId xmlns:a16="http://schemas.microsoft.com/office/drawing/2014/main" id="{00000000-0008-0000-0700-000007000000}"/>
            </a:ext>
          </a:extLst>
        </xdr:cNvPr>
        <xdr:cNvSpPr/>
      </xdr:nvSpPr>
      <xdr:spPr>
        <a:xfrm>
          <a:off x="7467600" y="1487805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69</xdr:row>
      <xdr:rowOff>142875</xdr:rowOff>
    </xdr:from>
    <xdr:to>
      <xdr:col>32</xdr:col>
      <xdr:colOff>0</xdr:colOff>
      <xdr:row>70</xdr:row>
      <xdr:rowOff>161925</xdr:rowOff>
    </xdr:to>
    <xdr:sp macro="" textlink="">
      <xdr:nvSpPr>
        <xdr:cNvPr id="8" name="楕円 7">
          <a:extLst>
            <a:ext uri="{FF2B5EF4-FFF2-40B4-BE49-F238E27FC236}">
              <a16:creationId xmlns:a16="http://schemas.microsoft.com/office/drawing/2014/main" id="{00000000-0008-0000-0700-000008000000}"/>
            </a:ext>
          </a:extLst>
        </xdr:cNvPr>
        <xdr:cNvSpPr/>
      </xdr:nvSpPr>
      <xdr:spPr>
        <a:xfrm>
          <a:off x="7467600" y="146018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72</xdr:row>
      <xdr:rowOff>38100</xdr:rowOff>
    </xdr:from>
    <xdr:to>
      <xdr:col>33</xdr:col>
      <xdr:colOff>28575</xdr:colOff>
      <xdr:row>73</xdr:row>
      <xdr:rowOff>57150</xdr:rowOff>
    </xdr:to>
    <xdr:sp macro="" textlink="">
      <xdr:nvSpPr>
        <xdr:cNvPr id="9" name="楕円 8">
          <a:extLst>
            <a:ext uri="{FF2B5EF4-FFF2-40B4-BE49-F238E27FC236}">
              <a16:creationId xmlns:a16="http://schemas.microsoft.com/office/drawing/2014/main" id="{00000000-0008-0000-0700-000009000000}"/>
            </a:ext>
          </a:extLst>
        </xdr:cNvPr>
        <xdr:cNvSpPr/>
      </xdr:nvSpPr>
      <xdr:spPr>
        <a:xfrm>
          <a:off x="7734300" y="1512570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72</xdr:row>
      <xdr:rowOff>47625</xdr:rowOff>
    </xdr:from>
    <xdr:to>
      <xdr:col>34</xdr:col>
      <xdr:colOff>85725</xdr:colOff>
      <xdr:row>73</xdr:row>
      <xdr:rowOff>66675</xdr:rowOff>
    </xdr:to>
    <xdr:sp macro="" textlink="">
      <xdr:nvSpPr>
        <xdr:cNvPr id="10" name="楕円 9">
          <a:extLst>
            <a:ext uri="{FF2B5EF4-FFF2-40B4-BE49-F238E27FC236}">
              <a16:creationId xmlns:a16="http://schemas.microsoft.com/office/drawing/2014/main" id="{00000000-0008-0000-0700-00000A000000}"/>
            </a:ext>
          </a:extLst>
        </xdr:cNvPr>
        <xdr:cNvSpPr/>
      </xdr:nvSpPr>
      <xdr:spPr>
        <a:xfrm>
          <a:off x="8029575" y="151352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73</xdr:row>
      <xdr:rowOff>142875</xdr:rowOff>
    </xdr:from>
    <xdr:to>
      <xdr:col>32</xdr:col>
      <xdr:colOff>0</xdr:colOff>
      <xdr:row>74</xdr:row>
      <xdr:rowOff>161925</xdr:rowOff>
    </xdr:to>
    <xdr:sp macro="" textlink="">
      <xdr:nvSpPr>
        <xdr:cNvPr id="11" name="楕円 10">
          <a:extLst>
            <a:ext uri="{FF2B5EF4-FFF2-40B4-BE49-F238E27FC236}">
              <a16:creationId xmlns:a16="http://schemas.microsoft.com/office/drawing/2014/main" id="{00000000-0008-0000-0700-00000B000000}"/>
            </a:ext>
          </a:extLst>
        </xdr:cNvPr>
        <xdr:cNvSpPr/>
      </xdr:nvSpPr>
      <xdr:spPr>
        <a:xfrm>
          <a:off x="7467600" y="154400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73</xdr:row>
      <xdr:rowOff>152400</xdr:rowOff>
    </xdr:from>
    <xdr:to>
      <xdr:col>33</xdr:col>
      <xdr:colOff>28575</xdr:colOff>
      <xdr:row>74</xdr:row>
      <xdr:rowOff>171450</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7734300" y="1544955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73</xdr:row>
      <xdr:rowOff>152400</xdr:rowOff>
    </xdr:from>
    <xdr:to>
      <xdr:col>34</xdr:col>
      <xdr:colOff>47625</xdr:colOff>
      <xdr:row>74</xdr:row>
      <xdr:rowOff>171450</xdr:rowOff>
    </xdr:to>
    <xdr:sp macro="" textlink="">
      <xdr:nvSpPr>
        <xdr:cNvPr id="13" name="楕円 12">
          <a:extLst>
            <a:ext uri="{FF2B5EF4-FFF2-40B4-BE49-F238E27FC236}">
              <a16:creationId xmlns:a16="http://schemas.microsoft.com/office/drawing/2014/main" id="{00000000-0008-0000-0700-00000D000000}"/>
            </a:ext>
          </a:extLst>
        </xdr:cNvPr>
        <xdr:cNvSpPr/>
      </xdr:nvSpPr>
      <xdr:spPr>
        <a:xfrm>
          <a:off x="7991475" y="1544955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72</xdr:row>
      <xdr:rowOff>38100</xdr:rowOff>
    </xdr:from>
    <xdr:to>
      <xdr:col>31</xdr:col>
      <xdr:colOff>228600</xdr:colOff>
      <xdr:row>73</xdr:row>
      <xdr:rowOff>57150</xdr:rowOff>
    </xdr:to>
    <xdr:sp macro="" textlink="">
      <xdr:nvSpPr>
        <xdr:cNvPr id="14" name="楕円 13">
          <a:extLst>
            <a:ext uri="{FF2B5EF4-FFF2-40B4-BE49-F238E27FC236}">
              <a16:creationId xmlns:a16="http://schemas.microsoft.com/office/drawing/2014/main" id="{00000000-0008-0000-0700-00000E000000}"/>
            </a:ext>
          </a:extLst>
        </xdr:cNvPr>
        <xdr:cNvSpPr/>
      </xdr:nvSpPr>
      <xdr:spPr>
        <a:xfrm>
          <a:off x="7458075" y="1512570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94</xdr:row>
      <xdr:rowOff>114300</xdr:rowOff>
    </xdr:from>
    <xdr:to>
      <xdr:col>31</xdr:col>
      <xdr:colOff>133350</xdr:colOff>
      <xdr:row>95</xdr:row>
      <xdr:rowOff>133350</xdr:rowOff>
    </xdr:to>
    <xdr:sp macro="" textlink="">
      <xdr:nvSpPr>
        <xdr:cNvPr id="15" name="楕円 14">
          <a:extLst>
            <a:ext uri="{FF2B5EF4-FFF2-40B4-BE49-F238E27FC236}">
              <a16:creationId xmlns:a16="http://schemas.microsoft.com/office/drawing/2014/main" id="{00000000-0008-0000-0700-00000F000000}"/>
            </a:ext>
          </a:extLst>
        </xdr:cNvPr>
        <xdr:cNvSpPr/>
      </xdr:nvSpPr>
      <xdr:spPr>
        <a:xfrm>
          <a:off x="7362825" y="1981200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94</xdr:row>
      <xdr:rowOff>123825</xdr:rowOff>
    </xdr:from>
    <xdr:to>
      <xdr:col>32</xdr:col>
      <xdr:colOff>161925</xdr:colOff>
      <xdr:row>95</xdr:row>
      <xdr:rowOff>142875</xdr:rowOff>
    </xdr:to>
    <xdr:sp macro="" textlink="">
      <xdr:nvSpPr>
        <xdr:cNvPr id="16" name="楕円 15">
          <a:extLst>
            <a:ext uri="{FF2B5EF4-FFF2-40B4-BE49-F238E27FC236}">
              <a16:creationId xmlns:a16="http://schemas.microsoft.com/office/drawing/2014/main" id="{00000000-0008-0000-0700-000010000000}"/>
            </a:ext>
          </a:extLst>
        </xdr:cNvPr>
        <xdr:cNvSpPr/>
      </xdr:nvSpPr>
      <xdr:spPr>
        <a:xfrm>
          <a:off x="7629525" y="198215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190500</xdr:colOff>
      <xdr:row>94</xdr:row>
      <xdr:rowOff>123825</xdr:rowOff>
    </xdr:from>
    <xdr:to>
      <xdr:col>33</xdr:col>
      <xdr:colOff>180975</xdr:colOff>
      <xdr:row>95</xdr:row>
      <xdr:rowOff>142875</xdr:rowOff>
    </xdr:to>
    <xdr:sp macro="" textlink="">
      <xdr:nvSpPr>
        <xdr:cNvPr id="17" name="楕円 16">
          <a:extLst>
            <a:ext uri="{FF2B5EF4-FFF2-40B4-BE49-F238E27FC236}">
              <a16:creationId xmlns:a16="http://schemas.microsoft.com/office/drawing/2014/main" id="{00000000-0008-0000-0700-000011000000}"/>
            </a:ext>
          </a:extLst>
        </xdr:cNvPr>
        <xdr:cNvSpPr/>
      </xdr:nvSpPr>
      <xdr:spPr>
        <a:xfrm>
          <a:off x="7886700" y="198215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152400</xdr:colOff>
      <xdr:row>92</xdr:row>
      <xdr:rowOff>38100</xdr:rowOff>
    </xdr:from>
    <xdr:to>
      <xdr:col>31</xdr:col>
      <xdr:colOff>142875</xdr:colOff>
      <xdr:row>93</xdr:row>
      <xdr:rowOff>57150</xdr:rowOff>
    </xdr:to>
    <xdr:sp macro="" textlink="">
      <xdr:nvSpPr>
        <xdr:cNvPr id="18" name="楕円 17">
          <a:extLst>
            <a:ext uri="{FF2B5EF4-FFF2-40B4-BE49-F238E27FC236}">
              <a16:creationId xmlns:a16="http://schemas.microsoft.com/office/drawing/2014/main" id="{00000000-0008-0000-0700-000012000000}"/>
            </a:ext>
          </a:extLst>
        </xdr:cNvPr>
        <xdr:cNvSpPr/>
      </xdr:nvSpPr>
      <xdr:spPr>
        <a:xfrm>
          <a:off x="7372350" y="1931670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92</xdr:row>
      <xdr:rowOff>47625</xdr:rowOff>
    </xdr:from>
    <xdr:to>
      <xdr:col>32</xdr:col>
      <xdr:colOff>171450</xdr:colOff>
      <xdr:row>93</xdr:row>
      <xdr:rowOff>66675</xdr:rowOff>
    </xdr:to>
    <xdr:sp macro="" textlink="">
      <xdr:nvSpPr>
        <xdr:cNvPr id="19" name="楕円 18">
          <a:extLst>
            <a:ext uri="{FF2B5EF4-FFF2-40B4-BE49-F238E27FC236}">
              <a16:creationId xmlns:a16="http://schemas.microsoft.com/office/drawing/2014/main" id="{00000000-0008-0000-0700-000013000000}"/>
            </a:ext>
          </a:extLst>
        </xdr:cNvPr>
        <xdr:cNvSpPr/>
      </xdr:nvSpPr>
      <xdr:spPr>
        <a:xfrm>
          <a:off x="7639050" y="193262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200025</xdr:colOff>
      <xdr:row>92</xdr:row>
      <xdr:rowOff>47625</xdr:rowOff>
    </xdr:from>
    <xdr:to>
      <xdr:col>33</xdr:col>
      <xdr:colOff>190500</xdr:colOff>
      <xdr:row>93</xdr:row>
      <xdr:rowOff>66675</xdr:rowOff>
    </xdr:to>
    <xdr:sp macro="" textlink="">
      <xdr:nvSpPr>
        <xdr:cNvPr id="20" name="楕円 19">
          <a:extLst>
            <a:ext uri="{FF2B5EF4-FFF2-40B4-BE49-F238E27FC236}">
              <a16:creationId xmlns:a16="http://schemas.microsoft.com/office/drawing/2014/main" id="{00000000-0008-0000-0700-000014000000}"/>
            </a:ext>
          </a:extLst>
        </xdr:cNvPr>
        <xdr:cNvSpPr/>
      </xdr:nvSpPr>
      <xdr:spPr>
        <a:xfrm>
          <a:off x="7896225" y="1932622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84</xdr:row>
      <xdr:rowOff>66675</xdr:rowOff>
    </xdr:from>
    <xdr:to>
      <xdr:col>31</xdr:col>
      <xdr:colOff>171450</xdr:colOff>
      <xdr:row>85</xdr:row>
      <xdr:rowOff>85725</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7400925" y="17668875"/>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209550</xdr:colOff>
      <xdr:row>84</xdr:row>
      <xdr:rowOff>76200</xdr:rowOff>
    </xdr:from>
    <xdr:to>
      <xdr:col>32</xdr:col>
      <xdr:colOff>200025</xdr:colOff>
      <xdr:row>85</xdr:row>
      <xdr:rowOff>95250</xdr:rowOff>
    </xdr:to>
    <xdr:sp macro="" textlink="">
      <xdr:nvSpPr>
        <xdr:cNvPr id="22" name="楕円 21">
          <a:extLst>
            <a:ext uri="{FF2B5EF4-FFF2-40B4-BE49-F238E27FC236}">
              <a16:creationId xmlns:a16="http://schemas.microsoft.com/office/drawing/2014/main" id="{00000000-0008-0000-0700-000016000000}"/>
            </a:ext>
          </a:extLst>
        </xdr:cNvPr>
        <xdr:cNvSpPr/>
      </xdr:nvSpPr>
      <xdr:spPr>
        <a:xfrm>
          <a:off x="7667625" y="17678400"/>
          <a:ext cx="228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6</xdr:row>
      <xdr:rowOff>9525</xdr:rowOff>
    </xdr:from>
    <xdr:to>
      <xdr:col>6</xdr:col>
      <xdr:colOff>9525</xdr:colOff>
      <xdr:row>7</xdr:row>
      <xdr:rowOff>371475</xdr:rowOff>
    </xdr:to>
    <xdr:sp macro="" textlink="">
      <xdr:nvSpPr>
        <xdr:cNvPr id="2" name="Line 1">
          <a:extLst>
            <a:ext uri="{FF2B5EF4-FFF2-40B4-BE49-F238E27FC236}">
              <a16:creationId xmlns:a16="http://schemas.microsoft.com/office/drawing/2014/main" id="{00000000-0008-0000-0900-0000128C0000}"/>
            </a:ext>
          </a:extLst>
        </xdr:cNvPr>
        <xdr:cNvSpPr>
          <a:spLocks noChangeShapeType="1"/>
        </xdr:cNvSpPr>
      </xdr:nvSpPr>
      <xdr:spPr bwMode="auto">
        <a:xfrm>
          <a:off x="581025" y="1504950"/>
          <a:ext cx="572452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6"/>
  <sheetViews>
    <sheetView showGridLines="0" tabSelected="1" view="pageBreakPreview" zoomScaleNormal="100" zoomScaleSheetLayoutView="100" workbookViewId="0">
      <selection activeCell="A11" sqref="A11:D11"/>
    </sheetView>
  </sheetViews>
  <sheetFormatPr defaultRowHeight="13.5"/>
  <cols>
    <col min="1" max="1" width="4" style="2" customWidth="1"/>
    <col min="2" max="2" width="6.5" style="1" customWidth="1"/>
    <col min="3" max="3" width="23.125" style="1" bestFit="1" customWidth="1"/>
    <col min="4" max="4" width="52.625" style="1" customWidth="1"/>
    <col min="5" max="16384" width="9" style="1"/>
  </cols>
  <sheetData>
    <row r="1" spans="1:4">
      <c r="A1" s="70"/>
      <c r="B1" s="6"/>
      <c r="C1" s="6"/>
      <c r="D1" s="6"/>
    </row>
    <row r="2" spans="1:4">
      <c r="A2" s="6"/>
      <c r="B2" s="6"/>
      <c r="C2" s="6"/>
      <c r="D2" s="6"/>
    </row>
    <row r="3" spans="1:4">
      <c r="A3" s="6"/>
      <c r="B3" s="6"/>
      <c r="C3" s="6"/>
      <c r="D3" s="6"/>
    </row>
    <row r="4" spans="1:4" s="2" customFormat="1">
      <c r="A4" s="44"/>
      <c r="B4" s="44"/>
      <c r="C4" s="44"/>
      <c r="D4" s="44"/>
    </row>
    <row r="5" spans="1:4" s="2" customFormat="1">
      <c r="A5" s="44"/>
      <c r="B5" s="44"/>
      <c r="C5" s="44"/>
      <c r="D5" s="44"/>
    </row>
    <row r="6" spans="1:4" s="2" customFormat="1">
      <c r="A6" s="44"/>
      <c r="B6" s="44"/>
      <c r="C6" s="44"/>
      <c r="D6" s="44"/>
    </row>
    <row r="7" spans="1:4">
      <c r="A7" s="6"/>
      <c r="B7" s="6"/>
      <c r="C7" s="6"/>
      <c r="D7" s="6"/>
    </row>
    <row r="8" spans="1:4">
      <c r="A8" s="6"/>
      <c r="B8" s="6"/>
      <c r="C8" s="6"/>
      <c r="D8" s="6"/>
    </row>
    <row r="9" spans="1:4">
      <c r="A9" s="6"/>
      <c r="B9" s="6"/>
      <c r="C9" s="6"/>
      <c r="D9" s="6"/>
    </row>
    <row r="10" spans="1:4">
      <c r="A10" s="6"/>
      <c r="B10" s="6"/>
      <c r="C10" s="6"/>
      <c r="D10" s="6"/>
    </row>
    <row r="11" spans="1:4" ht="42.75" customHeight="1">
      <c r="A11" s="649" t="s">
        <v>75</v>
      </c>
      <c r="B11" s="649"/>
      <c r="C11" s="649"/>
      <c r="D11" s="649"/>
    </row>
    <row r="12" spans="1:4">
      <c r="A12" s="6"/>
      <c r="B12" s="6"/>
      <c r="C12" s="6"/>
      <c r="D12" s="6"/>
    </row>
    <row r="13" spans="1:4">
      <c r="A13" s="6"/>
      <c r="B13" s="6"/>
      <c r="C13" s="6"/>
      <c r="D13" s="6"/>
    </row>
    <row r="14" spans="1:4" ht="15" customHeight="1">
      <c r="A14" s="650" t="s">
        <v>76</v>
      </c>
      <c r="B14" s="650"/>
      <c r="C14" s="650"/>
      <c r="D14" s="650"/>
    </row>
    <row r="15" spans="1:4">
      <c r="A15" s="6"/>
      <c r="B15" s="6"/>
      <c r="C15" s="6"/>
      <c r="D15" s="6"/>
    </row>
    <row r="16" spans="1:4">
      <c r="A16" s="6"/>
      <c r="B16" s="6"/>
      <c r="C16" s="6"/>
      <c r="D16" s="6"/>
    </row>
    <row r="17" spans="1:4">
      <c r="A17" s="6"/>
      <c r="B17" s="6"/>
      <c r="C17" s="6"/>
      <c r="D17" s="6"/>
    </row>
    <row r="18" spans="1:4">
      <c r="A18" s="6"/>
      <c r="B18" s="6"/>
      <c r="C18" s="6"/>
      <c r="D18" s="6"/>
    </row>
    <row r="19" spans="1:4">
      <c r="A19" s="6"/>
      <c r="B19" s="6"/>
      <c r="C19" s="6"/>
      <c r="D19" s="6"/>
    </row>
    <row r="20" spans="1:4">
      <c r="A20" s="6"/>
      <c r="B20" s="6"/>
      <c r="C20" s="6"/>
      <c r="D20" s="6"/>
    </row>
    <row r="21" spans="1:4">
      <c r="A21" s="6"/>
      <c r="B21" s="6"/>
      <c r="C21" s="6"/>
      <c r="D21" s="6"/>
    </row>
    <row r="22" spans="1:4">
      <c r="A22" s="6"/>
      <c r="B22" s="6"/>
      <c r="C22" s="6"/>
      <c r="D22" s="6"/>
    </row>
    <row r="23" spans="1:4">
      <c r="A23" s="6"/>
      <c r="B23" s="6"/>
      <c r="C23" s="6"/>
      <c r="D23" s="6"/>
    </row>
    <row r="24" spans="1:4">
      <c r="A24" s="6"/>
      <c r="B24" s="6"/>
      <c r="C24" s="6"/>
      <c r="D24" s="6"/>
    </row>
    <row r="25" spans="1:4">
      <c r="A25" s="6"/>
      <c r="B25" s="6"/>
      <c r="C25" s="6"/>
      <c r="D25" s="6"/>
    </row>
    <row r="26" spans="1:4">
      <c r="A26" s="6"/>
      <c r="B26" s="6"/>
      <c r="C26" s="6"/>
      <c r="D26" s="6"/>
    </row>
    <row r="27" spans="1:4" s="2" customFormat="1">
      <c r="A27" s="6"/>
      <c r="B27" s="6"/>
      <c r="C27" s="6"/>
      <c r="D27" s="6"/>
    </row>
    <row r="28" spans="1:4" s="2" customFormat="1">
      <c r="A28" s="6"/>
      <c r="B28" s="6"/>
      <c r="C28" s="6"/>
      <c r="D28" s="6"/>
    </row>
    <row r="29" spans="1:4" s="2" customFormat="1">
      <c r="A29" s="6"/>
      <c r="B29" s="6"/>
      <c r="C29" s="6"/>
      <c r="D29" s="6"/>
    </row>
    <row r="30" spans="1:4" s="2" customFormat="1">
      <c r="A30" s="6"/>
      <c r="B30" s="6"/>
      <c r="C30" s="6"/>
      <c r="D30" s="6"/>
    </row>
    <row r="31" spans="1:4">
      <c r="A31" s="6"/>
      <c r="B31" s="6"/>
      <c r="C31" s="6"/>
      <c r="D31" s="6"/>
    </row>
    <row r="32" spans="1:4" s="2" customFormat="1" ht="17.25" customHeight="1">
      <c r="A32" s="6"/>
      <c r="B32" s="7"/>
      <c r="C32" s="6"/>
      <c r="D32" s="6"/>
    </row>
    <row r="33" spans="1:4" s="2" customFormat="1" ht="17.25" customHeight="1">
      <c r="A33" s="6"/>
      <c r="B33" s="7"/>
      <c r="C33" s="6"/>
      <c r="D33" s="6"/>
    </row>
    <row r="34" spans="1:4" s="2" customFormat="1" ht="17.25" customHeight="1">
      <c r="A34" s="6"/>
      <c r="B34" s="7"/>
      <c r="C34" s="6"/>
      <c r="D34" s="6"/>
    </row>
    <row r="35" spans="1:4" s="2" customFormat="1" ht="17.25">
      <c r="A35" s="6"/>
      <c r="B35" s="7"/>
      <c r="C35" s="6"/>
      <c r="D35" s="6"/>
    </row>
    <row r="36" spans="1:4" s="2" customFormat="1" ht="17.25" customHeight="1">
      <c r="A36" s="6"/>
      <c r="B36" s="7"/>
      <c r="C36" s="6"/>
      <c r="D36" s="6"/>
    </row>
    <row r="37" spans="1:4" s="2" customFormat="1" ht="17.25" customHeight="1">
      <c r="A37" s="6"/>
      <c r="B37" s="7"/>
      <c r="C37" s="6"/>
      <c r="D37" s="6"/>
    </row>
    <row r="38" spans="1:4">
      <c r="A38" s="652" t="s">
        <v>1138</v>
      </c>
      <c r="B38" s="652"/>
      <c r="C38" s="652"/>
      <c r="D38" s="652"/>
    </row>
    <row r="39" spans="1:4">
      <c r="A39" s="6"/>
      <c r="B39" s="6"/>
      <c r="C39" s="6"/>
      <c r="D39" s="6"/>
    </row>
    <row r="40" spans="1:4">
      <c r="A40" s="6"/>
      <c r="B40" s="6"/>
      <c r="C40" s="6"/>
      <c r="D40" s="6"/>
    </row>
    <row r="41" spans="1:4" ht="17.25" customHeight="1">
      <c r="A41" s="651" t="s">
        <v>0</v>
      </c>
      <c r="B41" s="651"/>
      <c r="C41" s="651"/>
      <c r="D41" s="651"/>
    </row>
    <row r="42" spans="1:4" s="2" customFormat="1" ht="17.25" customHeight="1">
      <c r="A42" s="6"/>
      <c r="B42" s="7"/>
      <c r="C42" s="6"/>
      <c r="D42" s="6"/>
    </row>
    <row r="43" spans="1:4" s="2" customFormat="1" ht="17.25" customHeight="1">
      <c r="A43" s="6"/>
      <c r="B43" s="7"/>
      <c r="C43" s="6"/>
      <c r="D43" s="6"/>
    </row>
    <row r="44" spans="1:4" s="2" customFormat="1" ht="17.25" customHeight="1">
      <c r="A44" s="6"/>
      <c r="B44" s="7"/>
      <c r="C44" s="6"/>
      <c r="D44" s="6"/>
    </row>
    <row r="45" spans="1:4" s="2" customFormat="1" ht="17.25" customHeight="1">
      <c r="A45" s="6"/>
      <c r="B45" s="7"/>
      <c r="C45" s="6"/>
      <c r="D45" s="6"/>
    </row>
    <row r="46" spans="1:4" s="2" customFormat="1" ht="17.25" customHeight="1">
      <c r="A46" s="6"/>
      <c r="B46" s="7"/>
      <c r="C46" s="6"/>
      <c r="D46" s="6"/>
    </row>
    <row r="47" spans="1:4" s="2" customFormat="1" ht="17.25" customHeight="1">
      <c r="A47" s="6"/>
      <c r="B47" s="7"/>
      <c r="C47" s="6"/>
      <c r="D47" s="6"/>
    </row>
    <row r="48" spans="1:4" s="2" customFormat="1" ht="17.25" customHeight="1">
      <c r="A48" s="6"/>
      <c r="B48" s="7"/>
      <c r="C48" s="6"/>
      <c r="D48" s="6"/>
    </row>
    <row r="49" spans="1:4" s="2" customFormat="1" ht="17.25" customHeight="1">
      <c r="A49" s="6"/>
      <c r="B49" s="7"/>
      <c r="C49" s="6"/>
      <c r="D49" s="6"/>
    </row>
    <row r="50" spans="1:4" s="2" customFormat="1" ht="17.25" customHeight="1">
      <c r="A50" s="6"/>
      <c r="B50" s="7"/>
      <c r="C50" s="6"/>
      <c r="D50" s="6"/>
    </row>
    <row r="51" spans="1:4" s="2" customFormat="1" ht="17.25" customHeight="1">
      <c r="A51" s="6"/>
      <c r="B51" s="7"/>
      <c r="C51" s="6"/>
      <c r="D51" s="6"/>
    </row>
    <row r="52" spans="1:4" s="2" customFormat="1" ht="17.25" customHeight="1">
      <c r="A52" s="6"/>
      <c r="B52" s="7"/>
      <c r="C52" s="6"/>
      <c r="D52" s="6"/>
    </row>
    <row r="53" spans="1:4" ht="13.5" customHeight="1">
      <c r="A53" s="6"/>
      <c r="B53" s="646" t="s">
        <v>77</v>
      </c>
      <c r="C53" s="647"/>
      <c r="D53" s="647"/>
    </row>
    <row r="54" spans="1:4">
      <c r="A54" s="6"/>
      <c r="B54" s="6"/>
      <c r="C54" s="6"/>
      <c r="D54" s="6"/>
    </row>
    <row r="55" spans="1:4" ht="27" customHeight="1">
      <c r="A55" s="6"/>
      <c r="B55" s="648" t="s">
        <v>135</v>
      </c>
      <c r="C55" s="647"/>
      <c r="D55" s="647"/>
    </row>
    <row r="56" spans="1:4" s="2" customFormat="1" ht="15" customHeight="1">
      <c r="A56" s="6"/>
      <c r="B56" s="8"/>
      <c r="C56" s="6"/>
      <c r="D56" s="6"/>
    </row>
    <row r="57" spans="1:4" ht="27" customHeight="1">
      <c r="A57" s="6"/>
      <c r="B57" s="71" t="s">
        <v>1</v>
      </c>
      <c r="C57" s="71" t="s">
        <v>2</v>
      </c>
      <c r="D57" s="71" t="s">
        <v>3</v>
      </c>
    </row>
    <row r="58" spans="1:4" ht="27" customHeight="1">
      <c r="A58" s="6"/>
      <c r="B58" s="72">
        <v>1</v>
      </c>
      <c r="C58" s="145" t="s">
        <v>78</v>
      </c>
      <c r="D58" s="145" t="s">
        <v>79</v>
      </c>
    </row>
    <row r="59" spans="1:4" ht="27" customHeight="1">
      <c r="A59" s="6"/>
      <c r="B59" s="71">
        <v>2</v>
      </c>
      <c r="C59" s="147" t="s">
        <v>1139</v>
      </c>
      <c r="D59" s="147" t="s">
        <v>1140</v>
      </c>
    </row>
    <row r="60" spans="1:4" ht="27" customHeight="1">
      <c r="A60" s="6"/>
      <c r="B60" s="71">
        <v>3</v>
      </c>
      <c r="C60" s="146" t="s">
        <v>85</v>
      </c>
      <c r="D60" s="146" t="s">
        <v>80</v>
      </c>
    </row>
    <row r="61" spans="1:4" ht="27" customHeight="1">
      <c r="A61" s="6"/>
      <c r="B61" s="72">
        <v>4</v>
      </c>
      <c r="C61" s="145" t="s">
        <v>86</v>
      </c>
      <c r="D61" s="145" t="s">
        <v>143</v>
      </c>
    </row>
    <row r="62" spans="1:4" ht="27" customHeight="1">
      <c r="A62" s="6"/>
      <c r="B62" s="72">
        <v>5</v>
      </c>
      <c r="C62" s="145" t="s">
        <v>87</v>
      </c>
      <c r="D62" s="145" t="s">
        <v>81</v>
      </c>
    </row>
    <row r="63" spans="1:4" ht="27" customHeight="1">
      <c r="A63" s="6"/>
      <c r="B63" s="72">
        <v>6</v>
      </c>
      <c r="C63" s="145" t="s">
        <v>88</v>
      </c>
      <c r="D63" s="145" t="s">
        <v>82</v>
      </c>
    </row>
    <row r="64" spans="1:4" ht="27" customHeight="1">
      <c r="A64" s="6"/>
      <c r="B64" s="72">
        <v>7</v>
      </c>
      <c r="C64" s="145" t="s">
        <v>89</v>
      </c>
      <c r="D64" s="145" t="s">
        <v>83</v>
      </c>
    </row>
    <row r="65" spans="1:4" ht="27" customHeight="1">
      <c r="A65" s="6"/>
      <c r="B65" s="72">
        <v>8</v>
      </c>
      <c r="C65" s="145" t="s">
        <v>90</v>
      </c>
      <c r="D65" s="145" t="s">
        <v>151</v>
      </c>
    </row>
    <row r="66" spans="1:4" ht="27" customHeight="1">
      <c r="A66" s="6"/>
      <c r="B66" s="71">
        <v>9</v>
      </c>
      <c r="C66" s="146" t="s">
        <v>91</v>
      </c>
      <c r="D66" s="146" t="s">
        <v>84</v>
      </c>
    </row>
    <row r="67" spans="1:4" s="2" customFormat="1" ht="27" customHeight="1">
      <c r="A67" s="81"/>
      <c r="B67" s="83">
        <v>10</v>
      </c>
      <c r="C67" s="147" t="s">
        <v>152</v>
      </c>
      <c r="D67" s="147" t="s">
        <v>153</v>
      </c>
    </row>
    <row r="68" spans="1:4" ht="17.25" customHeight="1">
      <c r="A68" s="6"/>
      <c r="B68" s="645"/>
      <c r="C68" s="645"/>
      <c r="D68" s="645"/>
    </row>
    <row r="69" spans="1:4" s="2" customFormat="1" ht="13.5" customHeight="1">
      <c r="A69" s="148"/>
      <c r="B69" s="646" t="s">
        <v>1081</v>
      </c>
      <c r="C69" s="647"/>
      <c r="D69" s="647"/>
    </row>
    <row r="70" spans="1:4" s="2" customFormat="1">
      <c r="A70" s="148"/>
      <c r="B70" s="148"/>
      <c r="C70" s="148"/>
      <c r="D70" s="148"/>
    </row>
    <row r="71" spans="1:4" s="2" customFormat="1" ht="15" customHeight="1">
      <c r="A71" s="148"/>
      <c r="B71" s="648" t="s">
        <v>1093</v>
      </c>
      <c r="C71" s="647"/>
      <c r="D71" s="647"/>
    </row>
    <row r="72" spans="1:4" s="2" customFormat="1" ht="15" customHeight="1">
      <c r="A72" s="148"/>
      <c r="B72" s="149"/>
      <c r="C72" s="148"/>
      <c r="D72" s="148"/>
    </row>
    <row r="73" spans="1:4" s="2" customFormat="1" ht="27" customHeight="1">
      <c r="A73" s="325"/>
      <c r="B73" s="71" t="s">
        <v>1</v>
      </c>
      <c r="C73" s="71" t="s">
        <v>2</v>
      </c>
      <c r="D73" s="71" t="s">
        <v>1079</v>
      </c>
    </row>
    <row r="74" spans="1:4" s="2" customFormat="1" ht="27" customHeight="1">
      <c r="A74" s="653" t="s">
        <v>1074</v>
      </c>
      <c r="B74" s="72" t="s">
        <v>1111</v>
      </c>
      <c r="C74" s="145" t="s">
        <v>177</v>
      </c>
      <c r="D74" s="145" t="s">
        <v>1082</v>
      </c>
    </row>
    <row r="75" spans="1:4" s="2" customFormat="1" ht="27" customHeight="1">
      <c r="A75" s="653"/>
      <c r="B75" s="72" t="s">
        <v>1095</v>
      </c>
      <c r="C75" s="145" t="s">
        <v>178</v>
      </c>
      <c r="D75" s="145" t="s">
        <v>1094</v>
      </c>
    </row>
    <row r="76" spans="1:4" s="2" customFormat="1" ht="27" customHeight="1">
      <c r="A76" s="653"/>
      <c r="B76" s="71" t="s">
        <v>1096</v>
      </c>
      <c r="C76" s="146" t="s">
        <v>925</v>
      </c>
      <c r="D76" s="146" t="s">
        <v>1084</v>
      </c>
    </row>
    <row r="77" spans="1:4" s="2" customFormat="1" ht="27" customHeight="1">
      <c r="A77" s="653"/>
      <c r="B77" s="71" t="s">
        <v>1097</v>
      </c>
      <c r="C77" s="145" t="s">
        <v>926</v>
      </c>
      <c r="D77" s="146" t="s">
        <v>1077</v>
      </c>
    </row>
    <row r="78" spans="1:4" s="2" customFormat="1" ht="27" customHeight="1">
      <c r="A78" s="654" t="s">
        <v>1075</v>
      </c>
      <c r="B78" s="72" t="s">
        <v>1098</v>
      </c>
      <c r="C78" s="146" t="s">
        <v>1072</v>
      </c>
      <c r="D78" s="146" t="s">
        <v>1085</v>
      </c>
    </row>
    <row r="79" spans="1:4" s="2" customFormat="1" ht="27" customHeight="1">
      <c r="A79" s="654"/>
      <c r="B79" s="72" t="s">
        <v>1099</v>
      </c>
      <c r="C79" s="145" t="s">
        <v>1119</v>
      </c>
      <c r="D79" s="145" t="s">
        <v>1120</v>
      </c>
    </row>
    <row r="80" spans="1:4" s="2" customFormat="1" ht="27" customHeight="1">
      <c r="A80" s="654"/>
      <c r="B80" s="72" t="s">
        <v>1100</v>
      </c>
      <c r="C80" s="145" t="s">
        <v>1112</v>
      </c>
      <c r="D80" s="145" t="s">
        <v>1122</v>
      </c>
    </row>
    <row r="81" spans="1:4" s="2" customFormat="1" ht="27" customHeight="1">
      <c r="A81" s="654" t="s">
        <v>1076</v>
      </c>
      <c r="B81" s="72" t="s">
        <v>1113</v>
      </c>
      <c r="C81" s="145" t="s">
        <v>1114</v>
      </c>
      <c r="D81" s="146" t="s">
        <v>1086</v>
      </c>
    </row>
    <row r="82" spans="1:4" s="2" customFormat="1" ht="27" customHeight="1">
      <c r="A82" s="654"/>
      <c r="B82" s="72" t="s">
        <v>1115</v>
      </c>
      <c r="C82" s="145" t="s">
        <v>1121</v>
      </c>
      <c r="D82" s="146" t="s">
        <v>1078</v>
      </c>
    </row>
    <row r="83" spans="1:4" s="2" customFormat="1" ht="27" customHeight="1">
      <c r="A83" s="654" t="s">
        <v>1101</v>
      </c>
      <c r="B83" s="71" t="s">
        <v>1116</v>
      </c>
      <c r="C83" s="146" t="s">
        <v>1117</v>
      </c>
      <c r="D83" s="146" t="s">
        <v>1087</v>
      </c>
    </row>
    <row r="84" spans="1:4" s="2" customFormat="1" ht="27" customHeight="1">
      <c r="A84" s="654"/>
      <c r="B84" s="83" t="s">
        <v>1118</v>
      </c>
      <c r="C84" s="147" t="s">
        <v>1073</v>
      </c>
      <c r="D84" s="146" t="s">
        <v>1083</v>
      </c>
    </row>
    <row r="85" spans="1:4" s="2" customFormat="1" ht="39.75" customHeight="1">
      <c r="A85" s="148"/>
      <c r="B85" s="645"/>
      <c r="C85" s="645"/>
      <c r="D85" s="645"/>
    </row>
    <row r="86" spans="1:4" s="2" customFormat="1">
      <c r="A86" s="148"/>
      <c r="B86" s="148"/>
      <c r="C86" s="148"/>
      <c r="D86" s="148"/>
    </row>
  </sheetData>
  <mergeCells count="14">
    <mergeCell ref="B69:D69"/>
    <mergeCell ref="B71:D71"/>
    <mergeCell ref="B85:D85"/>
    <mergeCell ref="A74:A77"/>
    <mergeCell ref="A78:A80"/>
    <mergeCell ref="A81:A82"/>
    <mergeCell ref="A83:A84"/>
    <mergeCell ref="B68:D68"/>
    <mergeCell ref="B53:D53"/>
    <mergeCell ref="B55:D55"/>
    <mergeCell ref="A11:D11"/>
    <mergeCell ref="A14:D14"/>
    <mergeCell ref="A41:D41"/>
    <mergeCell ref="A38:D38"/>
  </mergeCells>
  <phoneticPr fontId="1"/>
  <dataValidations count="1">
    <dataValidation imeMode="hiragana" allowBlank="1" showInputMessage="1" showErrorMessage="1" sqref="A74:D84 C59:D59"/>
  </dataValidations>
  <pageMargins left="0.78740157480314965" right="0.78740157480314965" top="0.98425196850393704" bottom="0.98425196850393704" header="0.51181102362204722" footer="0.51181102362204722"/>
  <pageSetup paperSize="9" orientation="portrait" blackAndWhite="1" r:id="rId1"/>
  <rowBreaks count="2" manualBreakCount="2">
    <brk id="50" max="3" man="1"/>
    <brk id="6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4"/>
  <sheetViews>
    <sheetView view="pageBreakPreview" topLeftCell="A13" zoomScaleNormal="60" zoomScaleSheetLayoutView="100" workbookViewId="0">
      <selection activeCell="B30" sqref="B30:D30"/>
    </sheetView>
  </sheetViews>
  <sheetFormatPr defaultRowHeight="13.5"/>
  <cols>
    <col min="1" max="1" width="11.25" style="35" bestFit="1" customWidth="1"/>
    <col min="2" max="2" width="15.375" style="35" bestFit="1" customWidth="1"/>
    <col min="3" max="3" width="17.75" style="35" customWidth="1"/>
    <col min="4" max="4" width="40.75" style="35" customWidth="1"/>
    <col min="5" max="16384" width="9" style="35"/>
  </cols>
  <sheetData>
    <row r="1" spans="1:4">
      <c r="A1" s="79" t="str">
        <f>IF(B6="令和  年  月  日","様式７","")</f>
        <v>様式７</v>
      </c>
    </row>
    <row r="2" spans="1:4" ht="17.25">
      <c r="A2" s="755" t="s">
        <v>61</v>
      </c>
      <c r="B2" s="755"/>
      <c r="C2" s="755"/>
      <c r="D2" s="755"/>
    </row>
    <row r="3" spans="1:4">
      <c r="A3" s="36"/>
      <c r="B3" s="36"/>
      <c r="C3" s="36"/>
      <c r="D3" s="78" t="s">
        <v>144</v>
      </c>
    </row>
    <row r="4" spans="1:4" ht="6.75" customHeight="1"/>
    <row r="5" spans="1:4" ht="23.25" customHeight="1">
      <c r="A5" s="42" t="s">
        <v>98</v>
      </c>
      <c r="B5" s="756">
        <f>様式1!$J$32</f>
        <v>0</v>
      </c>
      <c r="C5" s="757"/>
      <c r="D5" s="758"/>
    </row>
    <row r="6" spans="1:4" ht="23.25" customHeight="1">
      <c r="A6" s="42" t="s">
        <v>62</v>
      </c>
      <c r="B6" s="779" t="s">
        <v>1134</v>
      </c>
      <c r="C6" s="780"/>
      <c r="D6" s="69" t="s">
        <v>145</v>
      </c>
    </row>
    <row r="7" spans="1:4" ht="23.25" customHeight="1">
      <c r="A7" s="42" t="s">
        <v>63</v>
      </c>
      <c r="B7" s="759"/>
      <c r="C7" s="760"/>
      <c r="D7" s="761"/>
    </row>
    <row r="8" spans="1:4" ht="23.25" customHeight="1">
      <c r="A8" s="762" t="s">
        <v>64</v>
      </c>
      <c r="B8" s="42" t="s">
        <v>65</v>
      </c>
      <c r="C8" s="764"/>
      <c r="D8" s="765"/>
    </row>
    <row r="9" spans="1:4" ht="23.25" customHeight="1" thickBot="1">
      <c r="A9" s="763"/>
      <c r="B9" s="43" t="s">
        <v>66</v>
      </c>
      <c r="C9" s="766"/>
      <c r="D9" s="767"/>
    </row>
    <row r="10" spans="1:4" ht="16.5" customHeight="1" thickTop="1">
      <c r="A10" s="768" t="s">
        <v>67</v>
      </c>
      <c r="B10" s="769"/>
      <c r="C10" s="770"/>
      <c r="D10" s="771" t="s">
        <v>68</v>
      </c>
    </row>
    <row r="11" spans="1:4" ht="16.5" customHeight="1">
      <c r="A11" s="773" t="s">
        <v>69</v>
      </c>
      <c r="B11" s="774"/>
      <c r="C11" s="775"/>
      <c r="D11" s="772"/>
    </row>
    <row r="12" spans="1:4" ht="24.75" customHeight="1">
      <c r="A12" s="776"/>
      <c r="B12" s="777"/>
      <c r="C12" s="778"/>
      <c r="D12" s="132"/>
    </row>
    <row r="13" spans="1:4" ht="24.75" customHeight="1">
      <c r="A13" s="740"/>
      <c r="B13" s="741"/>
      <c r="C13" s="742"/>
      <c r="D13" s="133"/>
    </row>
    <row r="14" spans="1:4" ht="24.75" customHeight="1">
      <c r="A14" s="740"/>
      <c r="B14" s="741"/>
      <c r="C14" s="742"/>
      <c r="D14" s="133"/>
    </row>
    <row r="15" spans="1:4" ht="24.75" customHeight="1">
      <c r="A15" s="740"/>
      <c r="B15" s="741"/>
      <c r="C15" s="742"/>
      <c r="D15" s="133"/>
    </row>
    <row r="16" spans="1:4" ht="24.75" customHeight="1">
      <c r="A16" s="740"/>
      <c r="B16" s="741"/>
      <c r="C16" s="742"/>
      <c r="D16" s="133"/>
    </row>
    <row r="17" spans="1:4" ht="24.75" customHeight="1">
      <c r="A17" s="740"/>
      <c r="B17" s="741"/>
      <c r="C17" s="742"/>
      <c r="D17" s="133"/>
    </row>
    <row r="18" spans="1:4" ht="24.75" customHeight="1">
      <c r="A18" s="740"/>
      <c r="B18" s="741"/>
      <c r="C18" s="742"/>
      <c r="D18" s="133"/>
    </row>
    <row r="19" spans="1:4" ht="24.75" customHeight="1">
      <c r="A19" s="740"/>
      <c r="B19" s="741"/>
      <c r="C19" s="742"/>
      <c r="D19" s="133"/>
    </row>
    <row r="20" spans="1:4" ht="24.75" customHeight="1">
      <c r="A20" s="740"/>
      <c r="B20" s="741"/>
      <c r="C20" s="742"/>
      <c r="D20" s="133"/>
    </row>
    <row r="21" spans="1:4" ht="24.75" customHeight="1">
      <c r="A21" s="740"/>
      <c r="B21" s="741"/>
      <c r="C21" s="742"/>
      <c r="D21" s="133"/>
    </row>
    <row r="22" spans="1:4" ht="24.75" customHeight="1">
      <c r="A22" s="740"/>
      <c r="B22" s="741"/>
      <c r="C22" s="742"/>
      <c r="D22" s="133"/>
    </row>
    <row r="23" spans="1:4" ht="24.75" customHeight="1">
      <c r="A23" s="740"/>
      <c r="B23" s="741"/>
      <c r="C23" s="742"/>
      <c r="D23" s="133"/>
    </row>
    <row r="24" spans="1:4" ht="24.75" customHeight="1">
      <c r="A24" s="740"/>
      <c r="B24" s="741"/>
      <c r="C24" s="742"/>
      <c r="D24" s="133"/>
    </row>
    <row r="25" spans="1:4" ht="24.75" customHeight="1">
      <c r="A25" s="740"/>
      <c r="B25" s="741"/>
      <c r="C25" s="742"/>
      <c r="D25" s="133"/>
    </row>
    <row r="26" spans="1:4" ht="24.75" customHeight="1">
      <c r="A26" s="740"/>
      <c r="B26" s="741"/>
      <c r="C26" s="742"/>
      <c r="D26" s="133"/>
    </row>
    <row r="27" spans="1:4" ht="24.75" customHeight="1">
      <c r="A27" s="740"/>
      <c r="B27" s="741"/>
      <c r="C27" s="742"/>
      <c r="D27" s="133"/>
    </row>
    <row r="28" spans="1:4" ht="24.75" customHeight="1">
      <c r="A28" s="740"/>
      <c r="B28" s="741"/>
      <c r="C28" s="742"/>
      <c r="D28" s="133"/>
    </row>
    <row r="29" spans="1:4" ht="24.75" customHeight="1">
      <c r="A29" s="743"/>
      <c r="B29" s="744"/>
      <c r="C29" s="745"/>
      <c r="D29" s="134"/>
    </row>
    <row r="30" spans="1:4">
      <c r="A30" s="746" t="s">
        <v>70</v>
      </c>
      <c r="B30" s="749" t="s">
        <v>65</v>
      </c>
      <c r="C30" s="750"/>
      <c r="D30" s="751"/>
    </row>
    <row r="31" spans="1:4" ht="33" customHeight="1">
      <c r="A31" s="747"/>
      <c r="B31" s="752"/>
      <c r="C31" s="753"/>
      <c r="D31" s="754"/>
    </row>
    <row r="32" spans="1:4">
      <c r="A32" s="747"/>
      <c r="B32" s="749" t="s">
        <v>110</v>
      </c>
      <c r="C32" s="750"/>
      <c r="D32" s="751"/>
    </row>
    <row r="33" spans="1:4" ht="33" customHeight="1">
      <c r="A33" s="748"/>
      <c r="B33" s="752"/>
      <c r="C33" s="753"/>
      <c r="D33" s="754"/>
    </row>
    <row r="34" spans="1:4">
      <c r="D34" s="37"/>
    </row>
  </sheetData>
  <mergeCells count="33">
    <mergeCell ref="A14:C14"/>
    <mergeCell ref="A2:D2"/>
    <mergeCell ref="B5:D5"/>
    <mergeCell ref="B7:D7"/>
    <mergeCell ref="A8:A9"/>
    <mergeCell ref="C8:D8"/>
    <mergeCell ref="C9:D9"/>
    <mergeCell ref="A10:C10"/>
    <mergeCell ref="D10:D11"/>
    <mergeCell ref="A11:C11"/>
    <mergeCell ref="A12:C12"/>
    <mergeCell ref="A13:C13"/>
    <mergeCell ref="B6:C6"/>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A33"/>
    <mergeCell ref="B30:D30"/>
    <mergeCell ref="B31:D31"/>
    <mergeCell ref="B32:D32"/>
    <mergeCell ref="B33:D33"/>
  </mergeCells>
  <phoneticPr fontId="1"/>
  <conditionalFormatting sqref="B6">
    <cfRule type="expression" dxfId="110" priority="1" stopIfTrue="1">
      <formula>AND(B6&gt;=43831,B6&lt;=46752,MONTH(B6)&gt;=10,DAY(B6)&gt;=10)</formula>
    </cfRule>
    <cfRule type="expression" dxfId="109" priority="2" stopIfTrue="1">
      <formula>AND(B6&gt;=43831,B6&lt;=46752,MONTH(B6)&gt;=10,DAY(B6)&lt;10)</formula>
    </cfRule>
    <cfRule type="expression" dxfId="108" priority="3" stopIfTrue="1">
      <formula>AND(B6&gt;=43831,B6&lt;=46752,MONTH(B6)&lt;10,DAY(B6)&gt;=10)</formula>
    </cfRule>
    <cfRule type="expression" dxfId="107" priority="4" stopIfTrue="1">
      <formula>AND(B6&gt;=43831,B6&lt;=46752,MONTH(B6)&lt;10,DAY(B6)&lt;10)</formula>
    </cfRule>
    <cfRule type="expression" dxfId="106" priority="5" stopIfTrue="1">
      <formula>AND(B6&gt;=43586,B6&lt;=43830,MONTH(B6)&gt;=10,DAY(B6)&gt;=10)</formula>
    </cfRule>
    <cfRule type="expression" dxfId="105" priority="6" stopIfTrue="1">
      <formula>AND(B6&gt;=43586,B6&lt;=43830,MONTH(B6)&gt;=10,DAY(B6)&lt;10)</formula>
    </cfRule>
    <cfRule type="expression" dxfId="104" priority="7" stopIfTrue="1">
      <formula>AND(B6&gt;=43586,B6&lt;=43830,MONTH(B6)&lt;10,DAY(B6)&gt;=10)</formula>
    </cfRule>
    <cfRule type="expression" dxfId="103" priority="8" stopIfTrue="1">
      <formula>AND(B6&gt;=43586,B6&lt;=43830,MONTH(B6)&lt;10,DAY(B6)&lt;10)</formula>
    </cfRule>
    <cfRule type="expression" dxfId="102" priority="9" stopIfTrue="1">
      <formula>AND(MONTH(B6)&gt;=10,DAY(B6)&gt;=10)</formula>
    </cfRule>
    <cfRule type="expression" dxfId="101" priority="10" stopIfTrue="1">
      <formula>AND(MONTH(B6)&lt;10,DAY(B6)&gt;=10)</formula>
    </cfRule>
    <cfRule type="expression" dxfId="100" priority="11" stopIfTrue="1">
      <formula>AND(MONTH(B6)&lt;10,DAY(B6)&lt;10)</formula>
    </cfRule>
    <cfRule type="expression" dxfId="99" priority="12" stopIfTrue="1">
      <formula>AND(MONTH(B6)&gt;=10,DAY(B6)&lt;10)</formula>
    </cfRule>
  </conditionalFormatting>
  <dataValidations count="2">
    <dataValidation imeMode="off" allowBlank="1" showInputMessage="1" showErrorMessage="1" sqref="D3 B6:C6"/>
    <dataValidation imeMode="hiragana" allowBlank="1" showInputMessage="1" showErrorMessage="1" sqref="A12:D29 B7:D7 C8:D8 C9:D9 D6"/>
  </dataValidations>
  <pageMargins left="1.0236220472440944" right="0.47244094488188981" top="0.62992125984251968" bottom="0.70866141732283472" header="0.55118110236220474"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219"/>
  <sheetViews>
    <sheetView view="pageBreakPreview" zoomScaleNormal="100" zoomScaleSheetLayoutView="100" workbookViewId="0">
      <selection activeCell="C30" sqref="C30"/>
    </sheetView>
  </sheetViews>
  <sheetFormatPr defaultRowHeight="13.5"/>
  <cols>
    <col min="1" max="94" width="2.625" customWidth="1"/>
  </cols>
  <sheetData>
    <row r="1" spans="1:40" ht="15" customHeight="1">
      <c r="A1" s="73" t="str">
        <f>IF(W10="令和  年  月  日","様式８","")</f>
        <v>様式８</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row>
    <row r="2" spans="1:40"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row>
    <row r="3" spans="1:40"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row>
    <row r="4" spans="1:40"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row>
    <row r="5" spans="1:40" ht="15" customHeight="1">
      <c r="A5" s="660" t="s">
        <v>111</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row>
    <row r="6" spans="1:40"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row>
    <row r="7" spans="1:40" ht="1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
      <c r="AI7" s="3"/>
      <c r="AJ7" s="3"/>
      <c r="AK7" s="3"/>
      <c r="AL7" s="3"/>
      <c r="AM7" s="3"/>
      <c r="AN7" s="3"/>
    </row>
    <row r="8" spans="1:40"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3"/>
      <c r="AI8" s="3"/>
      <c r="AJ8" s="3"/>
      <c r="AK8" s="3"/>
      <c r="AL8" s="3"/>
      <c r="AM8" s="3"/>
      <c r="AN8" s="3"/>
    </row>
    <row r="9" spans="1:40"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row>
    <row r="10" spans="1:40" ht="15" customHeight="1">
      <c r="A10" s="5"/>
      <c r="B10" s="5"/>
      <c r="C10" s="5"/>
      <c r="D10" s="5"/>
      <c r="E10" s="5"/>
      <c r="F10" s="5"/>
      <c r="G10" s="5"/>
      <c r="H10" s="5"/>
      <c r="I10" s="5"/>
      <c r="J10" s="5"/>
      <c r="K10" s="5"/>
      <c r="L10" s="5"/>
      <c r="M10" s="5"/>
      <c r="N10" s="5"/>
      <c r="O10" s="5"/>
      <c r="P10" s="5"/>
      <c r="Q10" s="5"/>
      <c r="R10" s="5"/>
      <c r="S10" s="5"/>
      <c r="T10" s="5"/>
      <c r="U10" s="5"/>
      <c r="V10" s="5"/>
      <c r="W10" s="661" t="s">
        <v>1135</v>
      </c>
      <c r="X10" s="661"/>
      <c r="Y10" s="661"/>
      <c r="Z10" s="661"/>
      <c r="AA10" s="661"/>
      <c r="AB10" s="661"/>
      <c r="AC10" s="661"/>
      <c r="AD10" s="661"/>
      <c r="AE10" s="661"/>
      <c r="AF10" s="661"/>
      <c r="AG10" s="661"/>
      <c r="AH10" s="3"/>
      <c r="AI10" s="3"/>
      <c r="AJ10" s="3"/>
      <c r="AK10" s="3"/>
      <c r="AL10" s="3"/>
      <c r="AM10" s="3"/>
      <c r="AN10" s="3"/>
    </row>
    <row r="11" spans="1:40"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row>
    <row r="12" spans="1:40"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row>
    <row r="13" spans="1:40" ht="15" customHeight="1">
      <c r="A13" s="73" t="str">
        <f>IF(B15=0,"　（　発　注　者　）","")</f>
        <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row>
    <row r="14" spans="1:40" ht="15" customHeight="1">
      <c r="A14" s="73"/>
      <c r="B14" s="5" t="s">
        <v>241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row>
    <row r="15" spans="1:40" ht="15" customHeight="1">
      <c r="A15" s="5"/>
      <c r="B15" s="637" t="str">
        <f>様式1!$B$15</f>
        <v>独立行政法人国立病院機構○○病院</v>
      </c>
      <c r="C15" s="637"/>
      <c r="D15" s="637"/>
      <c r="E15" s="637"/>
      <c r="F15" s="637"/>
      <c r="G15" s="637"/>
      <c r="H15" s="637"/>
      <c r="I15" s="637"/>
      <c r="J15" s="637"/>
      <c r="K15" s="637"/>
      <c r="L15" s="637"/>
      <c r="M15" s="637"/>
      <c r="N15" s="637"/>
      <c r="O15" s="5"/>
      <c r="P15" s="5"/>
      <c r="Q15" s="5"/>
      <c r="R15" s="5"/>
      <c r="S15" s="5"/>
      <c r="T15" s="5"/>
      <c r="U15" s="5"/>
      <c r="V15" s="5"/>
      <c r="W15" s="5"/>
      <c r="X15" s="5"/>
      <c r="Y15" s="5"/>
      <c r="Z15" s="5"/>
      <c r="AA15" s="5"/>
      <c r="AB15" s="5"/>
      <c r="AC15" s="5"/>
      <c r="AD15" s="5"/>
      <c r="AE15" s="5"/>
      <c r="AF15" s="5"/>
      <c r="AG15" s="5"/>
      <c r="AH15" s="3"/>
      <c r="AI15" s="3"/>
      <c r="AJ15" s="3"/>
      <c r="AK15" s="3"/>
      <c r="AL15" s="3"/>
      <c r="AM15" s="3"/>
      <c r="AN15" s="3"/>
    </row>
    <row r="16" spans="1:40" ht="15" customHeight="1">
      <c r="A16" s="5"/>
      <c r="B16" s="670" t="str">
        <f>様式1!$B$16</f>
        <v>院長　○　○　○　○</v>
      </c>
      <c r="C16" s="670"/>
      <c r="D16" s="670"/>
      <c r="E16" s="670"/>
      <c r="F16" s="670"/>
      <c r="G16" s="670"/>
      <c r="H16" s="670"/>
      <c r="I16" s="670"/>
      <c r="J16" s="670"/>
      <c r="K16" s="670"/>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row>
    <row r="18" spans="1:41" ht="15" customHeight="1">
      <c r="A18" s="5"/>
      <c r="B18" s="5"/>
      <c r="C18" s="5"/>
      <c r="D18" s="5"/>
      <c r="E18" s="5"/>
      <c r="F18" s="5"/>
      <c r="G18" s="5"/>
      <c r="H18" s="5"/>
      <c r="I18" s="5"/>
      <c r="J18" s="5"/>
      <c r="K18" s="5"/>
      <c r="L18" s="5"/>
      <c r="M18" s="5"/>
      <c r="N18" s="5"/>
      <c r="O18" s="5"/>
      <c r="P18" s="5"/>
      <c r="Q18" s="5"/>
      <c r="R18" s="5"/>
      <c r="S18" s="5"/>
      <c r="T18" s="5"/>
      <c r="U18" s="5" t="s">
        <v>7</v>
      </c>
      <c r="V18" s="5"/>
      <c r="W18" s="5"/>
      <c r="X18" s="5"/>
      <c r="Y18" s="5"/>
      <c r="Z18" s="5"/>
      <c r="AA18" s="5"/>
      <c r="AB18" s="5"/>
      <c r="AC18" s="5"/>
      <c r="AD18" s="5"/>
      <c r="AE18" s="5"/>
      <c r="AF18" s="5"/>
      <c r="AG18" s="5"/>
      <c r="AH18" s="3"/>
      <c r="AI18" s="3"/>
      <c r="AJ18" s="3"/>
      <c r="AK18" s="3"/>
      <c r="AL18" s="3"/>
      <c r="AM18" s="3"/>
      <c r="AN18" s="3"/>
    </row>
    <row r="19" spans="1:41" ht="15" customHeight="1">
      <c r="A19" s="5"/>
      <c r="B19" s="5"/>
      <c r="C19" s="5"/>
      <c r="D19" s="5"/>
      <c r="E19" s="5"/>
      <c r="F19" s="5"/>
      <c r="G19" s="5"/>
      <c r="H19" s="5"/>
      <c r="I19" s="68"/>
      <c r="J19" s="68"/>
      <c r="K19" s="5"/>
      <c r="L19" s="5"/>
      <c r="M19" s="5"/>
      <c r="N19" s="5"/>
      <c r="O19" s="66"/>
      <c r="P19" s="5"/>
      <c r="Q19" s="655" t="str">
        <f>IF(U19=0,"住　所","")</f>
        <v>住　所</v>
      </c>
      <c r="R19" s="655"/>
      <c r="S19" s="655"/>
      <c r="T19" s="66"/>
      <c r="U19" s="672">
        <f>様式1!$U$22</f>
        <v>0</v>
      </c>
      <c r="V19" s="673"/>
      <c r="W19" s="673"/>
      <c r="X19" s="673"/>
      <c r="Y19" s="673"/>
      <c r="Z19" s="673"/>
      <c r="AA19" s="673"/>
      <c r="AB19" s="673"/>
      <c r="AC19" s="673"/>
      <c r="AD19" s="673"/>
      <c r="AE19" s="673"/>
      <c r="AF19" s="673"/>
      <c r="AG19" s="5"/>
      <c r="AH19" s="3"/>
      <c r="AI19" s="3"/>
      <c r="AJ19" s="3"/>
      <c r="AK19" s="3"/>
      <c r="AL19" s="3"/>
      <c r="AM19" s="3"/>
      <c r="AN19" s="3"/>
      <c r="AO19" s="3"/>
    </row>
    <row r="20" spans="1:41" ht="15" customHeight="1">
      <c r="A20" s="5"/>
      <c r="B20" s="5"/>
      <c r="C20" s="5"/>
      <c r="D20" s="5"/>
      <c r="E20" s="5"/>
      <c r="F20" s="5"/>
      <c r="G20" s="5"/>
      <c r="H20" s="5"/>
      <c r="I20" s="68"/>
      <c r="J20" s="68"/>
      <c r="K20" s="5"/>
      <c r="L20" s="5"/>
      <c r="M20" s="5"/>
      <c r="N20" s="5"/>
      <c r="O20" s="5"/>
      <c r="P20" s="5"/>
      <c r="Q20" s="5"/>
      <c r="R20" s="5"/>
      <c r="S20" s="5"/>
      <c r="T20" s="5"/>
      <c r="U20" s="659"/>
      <c r="V20" s="659"/>
      <c r="W20" s="659"/>
      <c r="X20" s="659"/>
      <c r="Y20" s="659"/>
      <c r="Z20" s="659"/>
      <c r="AA20" s="659"/>
      <c r="AB20" s="659"/>
      <c r="AC20" s="659"/>
      <c r="AD20" s="659"/>
      <c r="AE20" s="659"/>
      <c r="AF20" s="659"/>
      <c r="AG20" s="5"/>
      <c r="AH20" s="3"/>
      <c r="AI20" s="3"/>
      <c r="AJ20" s="3"/>
      <c r="AK20" s="3"/>
      <c r="AL20" s="3"/>
      <c r="AM20" s="3"/>
      <c r="AN20" s="3"/>
      <c r="AO20" s="3"/>
    </row>
    <row r="21" spans="1:41" ht="15" customHeight="1">
      <c r="A21" s="5"/>
      <c r="B21" s="5"/>
      <c r="C21" s="5"/>
      <c r="D21" s="5"/>
      <c r="E21" s="5"/>
      <c r="F21" s="5"/>
      <c r="G21" s="5"/>
      <c r="H21" s="5"/>
      <c r="I21" s="68"/>
      <c r="J21" s="68"/>
      <c r="K21" s="5"/>
      <c r="L21" s="5"/>
      <c r="M21" s="5"/>
      <c r="N21" s="5"/>
      <c r="O21" s="5"/>
      <c r="P21" s="5"/>
      <c r="Q21" s="5"/>
      <c r="R21" s="5"/>
      <c r="S21" s="5"/>
      <c r="T21" s="5"/>
      <c r="U21" s="668">
        <f>様式1!$U$24</f>
        <v>0</v>
      </c>
      <c r="V21" s="669"/>
      <c r="W21" s="669"/>
      <c r="X21" s="669"/>
      <c r="Y21" s="669"/>
      <c r="Z21" s="669"/>
      <c r="AA21" s="669"/>
      <c r="AB21" s="669"/>
      <c r="AC21" s="669"/>
      <c r="AD21" s="669"/>
      <c r="AE21" s="669"/>
      <c r="AF21" s="669"/>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5"/>
      <c r="P22" s="5"/>
      <c r="Q22" s="5"/>
      <c r="R22" s="5"/>
      <c r="S22" s="5"/>
      <c r="T22" s="5"/>
      <c r="U22" s="668">
        <f>様式1!$U$25</f>
        <v>0</v>
      </c>
      <c r="V22" s="669"/>
      <c r="W22" s="669"/>
      <c r="X22" s="669"/>
      <c r="Y22" s="669"/>
      <c r="Z22" s="669"/>
      <c r="AA22" s="669"/>
      <c r="AB22" s="669"/>
      <c r="AC22" s="669"/>
      <c r="AD22" s="669"/>
      <c r="AE22" s="669"/>
      <c r="AF22" s="669"/>
      <c r="AG22" s="5"/>
      <c r="AH22" s="3"/>
      <c r="AI22" s="3"/>
      <c r="AJ22" s="3"/>
      <c r="AK22" s="3"/>
      <c r="AL22" s="3"/>
      <c r="AM22" s="3"/>
      <c r="AN22" s="3"/>
      <c r="AO22" s="3"/>
    </row>
    <row r="23" spans="1:41" ht="15" customHeight="1">
      <c r="A23" s="5"/>
      <c r="B23" s="5"/>
      <c r="C23" s="5"/>
      <c r="D23" s="5"/>
      <c r="E23" s="5"/>
      <c r="F23" s="5"/>
      <c r="G23" s="5"/>
      <c r="H23" s="5"/>
      <c r="I23" s="67"/>
      <c r="J23" s="67"/>
      <c r="K23" s="5"/>
      <c r="L23" s="5"/>
      <c r="M23" s="5"/>
      <c r="N23" s="5"/>
      <c r="O23" s="5"/>
      <c r="P23" s="5"/>
      <c r="Q23" s="655" t="str">
        <f>IF(U23=0,"氏　名","")</f>
        <v>氏　名</v>
      </c>
      <c r="R23" s="655"/>
      <c r="S23" s="655"/>
      <c r="T23" s="66"/>
      <c r="U23" s="670">
        <f>様式1!$U$26</f>
        <v>0</v>
      </c>
      <c r="V23" s="671"/>
      <c r="W23" s="671"/>
      <c r="X23" s="671"/>
      <c r="Y23" s="671"/>
      <c r="Z23" s="671"/>
      <c r="AA23" s="671"/>
      <c r="AB23" s="671"/>
      <c r="AC23" s="671"/>
      <c r="AD23" s="671"/>
      <c r="AE23" s="671"/>
      <c r="AF23" s="671"/>
      <c r="AG23" s="5" t="s">
        <v>8</v>
      </c>
      <c r="AH23" s="3"/>
      <c r="AI23" s="3"/>
      <c r="AJ23" s="3"/>
      <c r="AK23" s="3"/>
      <c r="AL23" s="3"/>
      <c r="AM23" s="3"/>
      <c r="AN23" s="3"/>
      <c r="AO23" s="3"/>
    </row>
    <row r="24" spans="1:41"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3"/>
      <c r="AI24" s="3"/>
      <c r="AJ24" s="3"/>
      <c r="AK24" s="3"/>
      <c r="AL24" s="3"/>
      <c r="AM24" s="3"/>
      <c r="AN24" s="3"/>
    </row>
    <row r="25" spans="1:41"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3"/>
      <c r="AI25" s="3"/>
      <c r="AJ25" s="3"/>
      <c r="AK25" s="3"/>
      <c r="AL25" s="3"/>
      <c r="AM25" s="3"/>
      <c r="AN25" s="3"/>
    </row>
    <row r="26" spans="1:41"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3"/>
      <c r="AI26" s="3"/>
      <c r="AJ26" s="3"/>
      <c r="AK26" s="3"/>
      <c r="AL26" s="3"/>
      <c r="AM26" s="3"/>
      <c r="AN26" s="3"/>
    </row>
    <row r="27" spans="1:4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3"/>
      <c r="AI27" s="3"/>
      <c r="AJ27" s="3"/>
      <c r="AK27" s="3"/>
      <c r="AL27" s="3"/>
      <c r="AM27" s="3"/>
      <c r="AN27" s="3"/>
    </row>
    <row r="28" spans="1:41" ht="15" customHeight="1">
      <c r="A28" s="10"/>
      <c r="B28" s="656" t="str">
        <f>"　下記の設計業務は、"&amp;TEXT($W$10,"ggge年m月d日")&amp;"をもって完了しましたので、お届けいたします。"</f>
        <v>　下記の設計業務は、令和  年  月  日をもって完了しましたので、お届けいたします。</v>
      </c>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10"/>
      <c r="AH28" s="3"/>
      <c r="AI28" s="3"/>
      <c r="AJ28" s="3"/>
      <c r="AK28" s="3"/>
      <c r="AL28" s="3"/>
      <c r="AM28" s="3"/>
      <c r="AN28" s="3"/>
    </row>
    <row r="29" spans="1:41" ht="15" customHeight="1">
      <c r="A29" s="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5"/>
      <c r="AH29" s="3"/>
      <c r="AI29" s="3"/>
      <c r="AJ29" s="3"/>
      <c r="AK29" s="3"/>
      <c r="AL29" s="3"/>
      <c r="AM29" s="3"/>
      <c r="AN29" s="3"/>
    </row>
    <row r="30" spans="1:41" ht="1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
      <c r="AI30" s="3"/>
      <c r="AJ30" s="3"/>
      <c r="AK30" s="3"/>
      <c r="AL30" s="3"/>
      <c r="AM30" s="3"/>
      <c r="AN30" s="3"/>
    </row>
    <row r="31" spans="1:41" ht="1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3"/>
      <c r="AI31" s="3"/>
      <c r="AJ31" s="3"/>
      <c r="AK31" s="3"/>
      <c r="AL31" s="3"/>
      <c r="AM31" s="3"/>
      <c r="AN31" s="3"/>
    </row>
    <row r="32" spans="1:41" ht="15" customHeight="1">
      <c r="A32" s="782" t="s">
        <v>72</v>
      </c>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3"/>
      <c r="AI32" s="3"/>
      <c r="AJ32" s="3"/>
      <c r="AK32" s="3"/>
      <c r="AL32" s="3"/>
      <c r="AM32" s="3"/>
      <c r="AN32" s="3"/>
    </row>
    <row r="33" spans="1:40" ht="1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3"/>
      <c r="AI33" s="3"/>
      <c r="AJ33" s="3"/>
      <c r="AK33" s="3"/>
      <c r="AL33" s="3"/>
      <c r="AM33" s="3"/>
      <c r="AN33" s="3"/>
    </row>
    <row r="34" spans="1:40"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row>
    <row r="35" spans="1:40" ht="15" customHeight="1">
      <c r="A35" s="5"/>
      <c r="B35" s="628" t="s">
        <v>1103</v>
      </c>
      <c r="C35" s="5"/>
      <c r="D35" s="782" t="s">
        <v>1102</v>
      </c>
      <c r="E35" s="782"/>
      <c r="F35" s="782"/>
      <c r="G35" s="782"/>
      <c r="H35" s="5"/>
      <c r="I35" s="675">
        <f>様式1!$J$32</f>
        <v>0</v>
      </c>
      <c r="J35" s="675"/>
      <c r="K35" s="675"/>
      <c r="L35" s="675"/>
      <c r="M35" s="675"/>
      <c r="N35" s="675"/>
      <c r="O35" s="675"/>
      <c r="P35" s="675"/>
      <c r="Q35" s="675"/>
      <c r="R35" s="675"/>
      <c r="S35" s="675"/>
      <c r="T35" s="675"/>
      <c r="U35" s="675"/>
      <c r="V35" s="675"/>
      <c r="W35" s="675"/>
      <c r="X35" s="675"/>
      <c r="Y35" s="675"/>
      <c r="Z35" s="675"/>
      <c r="AA35" s="675"/>
      <c r="AB35" s="675"/>
      <c r="AC35" s="675"/>
      <c r="AD35" s="63"/>
      <c r="AE35" s="63"/>
      <c r="AF35" s="63"/>
      <c r="AG35" s="5"/>
      <c r="AH35" s="3"/>
      <c r="AI35" s="3"/>
      <c r="AJ35" s="3"/>
      <c r="AK35" s="3"/>
      <c r="AL35" s="3"/>
      <c r="AM35" s="3"/>
      <c r="AN35" s="3"/>
    </row>
    <row r="36" spans="1:40" ht="15" customHeight="1">
      <c r="A36" s="5"/>
      <c r="B36" s="5"/>
      <c r="C36" s="5"/>
      <c r="D36" s="5"/>
      <c r="E36" s="5"/>
      <c r="F36" s="9"/>
      <c r="G36" s="5"/>
      <c r="H36" s="5"/>
      <c r="I36" s="783"/>
      <c r="J36" s="783"/>
      <c r="K36" s="783"/>
      <c r="L36" s="783"/>
      <c r="M36" s="783"/>
      <c r="N36" s="783"/>
      <c r="O36" s="783"/>
      <c r="P36" s="783"/>
      <c r="Q36" s="783"/>
      <c r="R36" s="783"/>
      <c r="S36" s="783"/>
      <c r="T36" s="783"/>
      <c r="U36" s="783"/>
      <c r="V36" s="783"/>
      <c r="W36" s="783"/>
      <c r="X36" s="783"/>
      <c r="Y36" s="783"/>
      <c r="Z36" s="783"/>
      <c r="AA36" s="783"/>
      <c r="AB36" s="783"/>
      <c r="AC36" s="783"/>
      <c r="AD36" s="9"/>
      <c r="AE36" s="9"/>
      <c r="AF36" s="9"/>
      <c r="AG36" s="5"/>
      <c r="AH36" s="3"/>
      <c r="AI36" s="3"/>
      <c r="AJ36" s="3"/>
      <c r="AK36" s="3"/>
      <c r="AL36" s="3"/>
      <c r="AM36" s="3"/>
      <c r="AN36" s="3"/>
    </row>
    <row r="37" spans="1:40" ht="1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row>
    <row r="38" spans="1:40" ht="15" customHeight="1">
      <c r="A38" s="5"/>
      <c r="B38" s="628" t="s">
        <v>1104</v>
      </c>
      <c r="C38" s="5"/>
      <c r="D38" s="689" t="s">
        <v>1105</v>
      </c>
      <c r="E38" s="689"/>
      <c r="F38" s="689"/>
      <c r="G38" s="689"/>
      <c r="H38" s="5"/>
      <c r="I38" s="785"/>
      <c r="J38" s="785"/>
      <c r="K38" s="785"/>
      <c r="L38" s="785"/>
      <c r="M38" s="785"/>
      <c r="N38" s="785"/>
      <c r="O38" s="785"/>
      <c r="P38" s="785"/>
      <c r="Q38" s="785"/>
      <c r="R38" s="785"/>
      <c r="S38" s="62" t="s">
        <v>73</v>
      </c>
      <c r="T38" s="10"/>
      <c r="U38" s="10"/>
      <c r="V38" s="5"/>
      <c r="W38" s="5"/>
      <c r="X38" s="5"/>
      <c r="Y38" s="5"/>
      <c r="Z38" s="5"/>
      <c r="AA38" s="5"/>
      <c r="AB38" s="5"/>
      <c r="AC38" s="5"/>
      <c r="AD38" s="5"/>
      <c r="AE38" s="5"/>
      <c r="AF38" s="5"/>
      <c r="AG38" s="5"/>
      <c r="AH38" s="3"/>
      <c r="AI38" s="3"/>
      <c r="AJ38" s="3"/>
      <c r="AK38" s="3"/>
      <c r="AL38" s="3"/>
      <c r="AM38" s="3"/>
      <c r="AN38" s="3"/>
    </row>
    <row r="39" spans="1:40" ht="6" customHeight="1">
      <c r="A39" s="5"/>
      <c r="B39" s="5"/>
      <c r="C39" s="5"/>
      <c r="D39" s="5"/>
      <c r="E39" s="5"/>
      <c r="F39" s="5"/>
      <c r="G39" s="5"/>
      <c r="H39" s="5"/>
      <c r="I39" s="9"/>
      <c r="J39" s="9"/>
      <c r="K39" s="9"/>
      <c r="L39" s="9"/>
      <c r="M39" s="10"/>
      <c r="N39" s="9"/>
      <c r="O39" s="9"/>
      <c r="P39" s="10"/>
      <c r="Q39" s="9"/>
      <c r="R39" s="9"/>
      <c r="S39" s="10"/>
      <c r="T39" s="10"/>
      <c r="U39" s="10"/>
      <c r="V39" s="5"/>
      <c r="W39" s="5"/>
      <c r="X39" s="5"/>
      <c r="Y39" s="5"/>
      <c r="Z39" s="5"/>
      <c r="AA39" s="5"/>
      <c r="AB39" s="5"/>
      <c r="AC39" s="5"/>
      <c r="AD39" s="5"/>
      <c r="AE39" s="5"/>
      <c r="AF39" s="5"/>
      <c r="AG39" s="5"/>
      <c r="AH39" s="3"/>
      <c r="AI39" s="3"/>
      <c r="AJ39" s="3"/>
      <c r="AK39" s="3"/>
      <c r="AL39" s="3"/>
      <c r="AM39" s="3"/>
      <c r="AN39" s="3"/>
    </row>
    <row r="40" spans="1:40" ht="15" customHeight="1">
      <c r="A40" s="5"/>
      <c r="B40" s="5"/>
      <c r="C40" s="5"/>
      <c r="D40" s="5"/>
      <c r="E40" s="5"/>
      <c r="F40" s="5"/>
      <c r="G40" s="5"/>
      <c r="H40" s="9" t="s">
        <v>140</v>
      </c>
      <c r="I40" s="5"/>
      <c r="J40" s="9"/>
      <c r="K40" s="9"/>
      <c r="L40" s="9"/>
      <c r="M40" s="10"/>
      <c r="N40" s="9"/>
      <c r="O40" s="5"/>
      <c r="P40" s="9"/>
      <c r="Q40" s="10"/>
      <c r="R40" s="9"/>
      <c r="S40" s="5"/>
      <c r="T40" s="5"/>
      <c r="U40" s="9"/>
      <c r="V40" s="10"/>
      <c r="W40" s="784" t="str">
        <f>IF(I38="","",I38-ROUNDUP(I38/1.1,0))</f>
        <v/>
      </c>
      <c r="X40" s="784"/>
      <c r="Y40" s="784"/>
      <c r="Z40" s="784"/>
      <c r="AA40" s="784"/>
      <c r="AB40" s="784"/>
      <c r="AC40" s="784"/>
      <c r="AD40" s="784"/>
      <c r="AE40" s="784"/>
      <c r="AF40" s="5" t="s">
        <v>74</v>
      </c>
      <c r="AG40" s="5"/>
      <c r="AH40" s="3"/>
      <c r="AI40" s="3"/>
      <c r="AJ40" s="3"/>
      <c r="AK40" s="3"/>
      <c r="AL40" s="3"/>
      <c r="AM40" s="3"/>
      <c r="AN40" s="3"/>
    </row>
    <row r="41" spans="1:40"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3"/>
      <c r="AI41" s="3"/>
      <c r="AJ41" s="3"/>
      <c r="AK41" s="3"/>
      <c r="AL41" s="3"/>
      <c r="AM41" s="3"/>
      <c r="AN41" s="3"/>
    </row>
    <row r="42" spans="1:40" ht="15" customHeight="1">
      <c r="A42" s="5"/>
      <c r="B42" s="628" t="s">
        <v>1107</v>
      </c>
      <c r="C42" s="5"/>
      <c r="D42" s="782" t="s">
        <v>1106</v>
      </c>
      <c r="E42" s="782"/>
      <c r="F42" s="782"/>
      <c r="G42" s="782"/>
      <c r="H42" s="5"/>
      <c r="I42" s="661" t="s">
        <v>1129</v>
      </c>
      <c r="J42" s="661"/>
      <c r="K42" s="661"/>
      <c r="L42" s="661"/>
      <c r="M42" s="661"/>
      <c r="N42" s="661"/>
      <c r="O42" s="661"/>
      <c r="P42" s="661"/>
      <c r="Q42" s="661"/>
      <c r="R42" s="661"/>
      <c r="S42" s="661"/>
      <c r="T42" s="5"/>
      <c r="U42" s="5"/>
      <c r="V42" s="5"/>
      <c r="W42" s="5"/>
      <c r="X42" s="5"/>
      <c r="Y42" s="5"/>
      <c r="Z42" s="5"/>
      <c r="AA42" s="5"/>
      <c r="AB42" s="5"/>
      <c r="AC42" s="5"/>
      <c r="AD42" s="5"/>
      <c r="AE42" s="5"/>
      <c r="AF42" s="5"/>
      <c r="AG42" s="5"/>
      <c r="AH42" s="3"/>
      <c r="AI42" s="3"/>
      <c r="AJ42" s="3"/>
      <c r="AK42" s="3"/>
      <c r="AL42" s="3"/>
      <c r="AM42" s="3"/>
      <c r="AN42" s="3"/>
    </row>
    <row r="43" spans="1:40" ht="15" customHeight="1">
      <c r="A43" s="5"/>
      <c r="B43" s="5"/>
      <c r="C43" s="5"/>
      <c r="D43" s="5"/>
      <c r="E43" s="5"/>
      <c r="F43" s="5"/>
      <c r="G43" s="5"/>
      <c r="H43" s="5"/>
      <c r="I43" s="64"/>
      <c r="J43" s="64"/>
      <c r="K43" s="65"/>
      <c r="L43" s="65"/>
      <c r="M43" s="10"/>
      <c r="N43" s="65"/>
      <c r="O43" s="65"/>
      <c r="P43" s="10"/>
      <c r="Q43" s="65"/>
      <c r="R43" s="65"/>
      <c r="S43" s="5"/>
      <c r="T43" s="5"/>
      <c r="U43" s="5"/>
      <c r="V43" s="5"/>
      <c r="W43" s="5"/>
      <c r="X43" s="5"/>
      <c r="Y43" s="5"/>
      <c r="Z43" s="5"/>
      <c r="AA43" s="5"/>
      <c r="AB43" s="5"/>
      <c r="AC43" s="5"/>
      <c r="AD43" s="5"/>
      <c r="AE43" s="5"/>
      <c r="AF43" s="5"/>
      <c r="AG43" s="5"/>
      <c r="AH43" s="3"/>
      <c r="AI43" s="3"/>
      <c r="AJ43" s="3"/>
      <c r="AK43" s="3"/>
      <c r="AL43" s="3"/>
      <c r="AM43" s="3"/>
      <c r="AN43" s="3"/>
    </row>
    <row r="44" spans="1:40"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
      <c r="AI44" s="3"/>
      <c r="AJ44" s="3"/>
      <c r="AK44" s="3"/>
      <c r="AL44" s="3"/>
      <c r="AM44" s="3"/>
      <c r="AN44" s="3"/>
    </row>
    <row r="45" spans="1:40" ht="15" customHeight="1">
      <c r="A45" s="5"/>
      <c r="B45" s="628" t="s">
        <v>1109</v>
      </c>
      <c r="C45" s="5"/>
      <c r="D45" s="689" t="s">
        <v>1108</v>
      </c>
      <c r="E45" s="689"/>
      <c r="F45" s="689"/>
      <c r="G45" s="689"/>
      <c r="H45" s="782"/>
      <c r="I45" s="782"/>
      <c r="J45" s="781"/>
      <c r="K45" s="781"/>
      <c r="L45" s="5"/>
      <c r="M45" s="781"/>
      <c r="N45" s="781"/>
      <c r="O45" s="5"/>
      <c r="P45" s="781"/>
      <c r="Q45" s="781"/>
      <c r="R45" s="5"/>
      <c r="S45" s="782"/>
      <c r="T45" s="782"/>
      <c r="U45" s="782"/>
      <c r="V45" s="782"/>
      <c r="W45" s="781"/>
      <c r="X45" s="781"/>
      <c r="Y45" s="5"/>
      <c r="Z45" s="781"/>
      <c r="AA45" s="781"/>
      <c r="AB45" s="5"/>
      <c r="AC45" s="781"/>
      <c r="AD45" s="781"/>
      <c r="AE45" s="5"/>
      <c r="AF45" s="5"/>
      <c r="AG45" s="5"/>
      <c r="AH45" s="3"/>
      <c r="AI45" s="3"/>
      <c r="AJ45" s="3"/>
      <c r="AK45" s="3"/>
      <c r="AL45" s="3"/>
      <c r="AM45" s="3"/>
      <c r="AN45" s="3"/>
    </row>
    <row r="46" spans="1:40" ht="15" customHeight="1">
      <c r="A46" s="5"/>
      <c r="B46" s="5"/>
      <c r="C46" s="5"/>
      <c r="D46" s="661" t="s">
        <v>1125</v>
      </c>
      <c r="E46" s="661"/>
      <c r="F46" s="661"/>
      <c r="G46" s="661"/>
      <c r="H46" s="661"/>
      <c r="I46" s="661"/>
      <c r="J46" s="661"/>
      <c r="K46" s="661"/>
      <c r="L46" s="661"/>
      <c r="M46" s="661"/>
      <c r="N46" s="661"/>
      <c r="O46" s="782" t="s">
        <v>141</v>
      </c>
      <c r="P46" s="782"/>
      <c r="Q46" s="661" t="s">
        <v>1125</v>
      </c>
      <c r="R46" s="661"/>
      <c r="S46" s="661"/>
      <c r="T46" s="661"/>
      <c r="U46" s="661"/>
      <c r="V46" s="661"/>
      <c r="W46" s="661"/>
      <c r="X46" s="661"/>
      <c r="Y46" s="661"/>
      <c r="Z46" s="661"/>
      <c r="AA46" s="661"/>
      <c r="AB46" s="5" t="s">
        <v>146</v>
      </c>
      <c r="AC46" s="5"/>
      <c r="AD46" s="65"/>
      <c r="AE46" s="5"/>
      <c r="AF46" s="5"/>
      <c r="AG46" s="5"/>
      <c r="AH46" s="3"/>
      <c r="AI46" s="3"/>
      <c r="AJ46" s="3"/>
      <c r="AK46" s="3"/>
      <c r="AL46" s="3"/>
      <c r="AM46" s="3"/>
      <c r="AN46" s="3"/>
    </row>
    <row r="47" spans="1:40" ht="15" customHeight="1">
      <c r="A47" s="5"/>
      <c r="B47" s="5"/>
      <c r="C47" s="5"/>
      <c r="D47" s="5"/>
      <c r="E47" s="56" t="s">
        <v>147</v>
      </c>
      <c r="F47" s="627"/>
      <c r="G47" s="661" t="s">
        <v>1125</v>
      </c>
      <c r="H47" s="661"/>
      <c r="I47" s="661"/>
      <c r="J47" s="661"/>
      <c r="K47" s="661"/>
      <c r="L47" s="661"/>
      <c r="M47" s="661"/>
      <c r="N47" s="661"/>
      <c r="O47" s="661"/>
      <c r="P47" s="661"/>
      <c r="Q47" s="661"/>
      <c r="R47" s="782" t="s">
        <v>141</v>
      </c>
      <c r="S47" s="782"/>
      <c r="T47" s="661" t="s">
        <v>1130</v>
      </c>
      <c r="U47" s="661"/>
      <c r="V47" s="661"/>
      <c r="W47" s="661"/>
      <c r="X47" s="661"/>
      <c r="Y47" s="661"/>
      <c r="Z47" s="661"/>
      <c r="AA47" s="661"/>
      <c r="AB47" s="661"/>
      <c r="AC47" s="661"/>
      <c r="AD47" s="661"/>
      <c r="AE47" s="5" t="s">
        <v>148</v>
      </c>
      <c r="AF47" s="5"/>
      <c r="AG47" s="5"/>
      <c r="AH47" s="3"/>
      <c r="AI47" s="3"/>
      <c r="AJ47" s="3"/>
      <c r="AK47" s="3"/>
      <c r="AL47" s="3"/>
      <c r="AM47" s="3"/>
      <c r="AN47" s="3"/>
    </row>
    <row r="48" spans="1:40"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
      <c r="AI48" s="3"/>
      <c r="AJ48" s="3"/>
      <c r="AK48" s="3"/>
      <c r="AL48" s="3"/>
      <c r="AM48" s="3"/>
      <c r="AN48" s="3"/>
    </row>
    <row r="49" spans="1:40" ht="1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
      <c r="AI49" s="3"/>
      <c r="AJ49" s="3"/>
      <c r="AK49" s="3"/>
      <c r="AL49" s="3"/>
      <c r="AM49" s="3"/>
      <c r="AN49" s="3"/>
    </row>
    <row r="50" spans="1:40"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
      <c r="AI50" s="3"/>
      <c r="AJ50" s="3"/>
      <c r="AK50" s="3"/>
      <c r="AL50" s="3"/>
      <c r="AM50" s="3"/>
      <c r="AN50" s="3"/>
    </row>
    <row r="51" spans="1:40"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
      <c r="AI51" s="3"/>
      <c r="AJ51" s="3"/>
      <c r="AK51" s="3"/>
      <c r="AL51" s="3"/>
      <c r="AM51" s="3"/>
      <c r="AN51" s="3"/>
    </row>
    <row r="52" spans="1:40"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row>
    <row r="53" spans="1:40"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row>
    <row r="54" spans="1:40"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row>
    <row r="55" spans="1:40"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row>
    <row r="56" spans="1:40"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row>
    <row r="57" spans="1:40"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I57" s="3"/>
      <c r="AJ57" s="3"/>
      <c r="AK57" s="3"/>
      <c r="AL57" s="3"/>
      <c r="AM57" s="3"/>
      <c r="AN57" s="3"/>
    </row>
    <row r="58" spans="1:40"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ht="15" customHeight="1"/>
    <row r="95" spans="1:40" ht="15" customHeight="1"/>
    <row r="96" spans="1:4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sheetData>
  <mergeCells count="34">
    <mergeCell ref="W45:X45"/>
    <mergeCell ref="D45:G45"/>
    <mergeCell ref="H45:I45"/>
    <mergeCell ref="J45:K45"/>
    <mergeCell ref="A32:AG32"/>
    <mergeCell ref="I42:S42"/>
    <mergeCell ref="D35:G35"/>
    <mergeCell ref="I35:AC36"/>
    <mergeCell ref="W40:AE40"/>
    <mergeCell ref="I38:R38"/>
    <mergeCell ref="D38:G38"/>
    <mergeCell ref="D42:G42"/>
    <mergeCell ref="R47:S47"/>
    <mergeCell ref="T47:AD47"/>
    <mergeCell ref="G47:Q47"/>
    <mergeCell ref="D46:N46"/>
    <mergeCell ref="Q46:AA46"/>
    <mergeCell ref="O46:P46"/>
    <mergeCell ref="B28:AF29"/>
    <mergeCell ref="M45:N45"/>
    <mergeCell ref="AC45:AD45"/>
    <mergeCell ref="S45:T45"/>
    <mergeCell ref="A5:AG6"/>
    <mergeCell ref="W10:AG10"/>
    <mergeCell ref="Q19:S19"/>
    <mergeCell ref="Q23:S23"/>
    <mergeCell ref="B16:K16"/>
    <mergeCell ref="U19:AF20"/>
    <mergeCell ref="U21:AF21"/>
    <mergeCell ref="U22:AF22"/>
    <mergeCell ref="U23:AF23"/>
    <mergeCell ref="P45:Q45"/>
    <mergeCell ref="U45:V45"/>
    <mergeCell ref="Z45:AA45"/>
  </mergeCells>
  <phoneticPr fontId="1"/>
  <conditionalFormatting sqref="W10">
    <cfRule type="expression" dxfId="98" priority="121" stopIfTrue="1">
      <formula>AND(W10&gt;=43831,W10&lt;=46752,MONTH(W10)&gt;=10,DAY(W10)&gt;=10)</formula>
    </cfRule>
    <cfRule type="expression" dxfId="97" priority="122" stopIfTrue="1">
      <formula>AND(W10&gt;=43831,W10&lt;=46752,MONTH(W10)&gt;=10,DAY(W10)&lt;10)</formula>
    </cfRule>
    <cfRule type="expression" dxfId="96" priority="123" stopIfTrue="1">
      <formula>AND(W10&gt;=43831,W10&lt;=46752,MONTH(W10)&lt;10,DAY(W10)&gt;=10)</formula>
    </cfRule>
    <cfRule type="expression" dxfId="95" priority="124" stopIfTrue="1">
      <formula>AND(W10&gt;=43831,W10&lt;=46752,MONTH(W10)&lt;10,DAY(W10)&lt;10)</formula>
    </cfRule>
    <cfRule type="expression" dxfId="94" priority="125" stopIfTrue="1">
      <formula>AND(W10&gt;=43586,W10&lt;=43830,MONTH(W10)&gt;=10,DAY(W10)&gt;=10)</formula>
    </cfRule>
    <cfRule type="expression" dxfId="93" priority="126" stopIfTrue="1">
      <formula>AND(W10&gt;=43586,W10&lt;=43830,MONTH(W10)&gt;=10,DAY(W10)&lt;10)</formula>
    </cfRule>
    <cfRule type="expression" dxfId="92" priority="127" stopIfTrue="1">
      <formula>AND(W10&gt;=43586,W10&lt;=43830,MONTH(W10)&lt;10,DAY(W10)&gt;=10)</formula>
    </cfRule>
    <cfRule type="expression" dxfId="91" priority="128" stopIfTrue="1">
      <formula>AND(W10&gt;=43586,W10&lt;=43830,MONTH(W10)&lt;10,DAY(W10)&lt;10)</formula>
    </cfRule>
    <cfRule type="expression" dxfId="90" priority="129" stopIfTrue="1">
      <formula>AND(MONTH(W10)&gt;=10,DAY(W10)&gt;=10)</formula>
    </cfRule>
    <cfRule type="expression" dxfId="89" priority="130" stopIfTrue="1">
      <formula>AND(MONTH(W10)&lt;10,DAY(W10)&gt;=10)</formula>
    </cfRule>
    <cfRule type="expression" dxfId="88" priority="131" stopIfTrue="1">
      <formula>AND(MONTH(W10)&lt;10,DAY(W10)&lt;10)</formula>
    </cfRule>
    <cfRule type="expression" dxfId="87" priority="132" stopIfTrue="1">
      <formula>AND(MONTH(W10)&gt;=10,DAY(W10)&lt;10)</formula>
    </cfRule>
  </conditionalFormatting>
  <conditionalFormatting sqref="I42">
    <cfRule type="expression" dxfId="86" priority="109" stopIfTrue="1">
      <formula>AND(I42&gt;=43831,I42&lt;=46752,MONTH(I42)&gt;=10,DAY(I42)&gt;=10)</formula>
    </cfRule>
    <cfRule type="expression" dxfId="85" priority="110" stopIfTrue="1">
      <formula>AND(I42&gt;=43831,I42&lt;=46752,MONTH(I42)&gt;=10,DAY(I42)&lt;10)</formula>
    </cfRule>
    <cfRule type="expression" dxfId="84" priority="111" stopIfTrue="1">
      <formula>AND(I42&gt;=43831,I42&lt;=46752,MONTH(I42)&lt;10,DAY(I42)&gt;=10)</formula>
    </cfRule>
    <cfRule type="expression" dxfId="83" priority="112" stopIfTrue="1">
      <formula>AND(I42&gt;=43831,I42&lt;=46752,MONTH(I42)&lt;10,DAY(I42)&lt;10)</formula>
    </cfRule>
    <cfRule type="expression" dxfId="82" priority="113" stopIfTrue="1">
      <formula>AND(I42&gt;=43586,I42&lt;=43830,MONTH(I42)&gt;=10,DAY(I42)&gt;=10)</formula>
    </cfRule>
    <cfRule type="expression" dxfId="81" priority="114" stopIfTrue="1">
      <formula>AND(I42&gt;=43586,I42&lt;=43830,MONTH(I42)&gt;=10,DAY(I42)&lt;10)</formula>
    </cfRule>
    <cfRule type="expression" dxfId="80" priority="115" stopIfTrue="1">
      <formula>AND(I42&gt;=43586,I42&lt;=43830,MONTH(I42)&lt;10,DAY(I42)&gt;=10)</formula>
    </cfRule>
    <cfRule type="expression" dxfId="79" priority="116" stopIfTrue="1">
      <formula>AND(I42&gt;=43586,I42&lt;=43830,MONTH(I42)&lt;10,DAY(I42)&lt;10)</formula>
    </cfRule>
    <cfRule type="expression" dxfId="78" priority="117" stopIfTrue="1">
      <formula>AND(MONTH(I42)&gt;=10,DAY(I42)&gt;=10)</formula>
    </cfRule>
    <cfRule type="expression" dxfId="77" priority="118" stopIfTrue="1">
      <formula>AND(MONTH(I42)&lt;10,DAY(I42)&gt;=10)</formula>
    </cfRule>
    <cfRule type="expression" dxfId="76" priority="119" stopIfTrue="1">
      <formula>AND(MONTH(I42)&lt;10,DAY(I42)&lt;10)</formula>
    </cfRule>
    <cfRule type="expression" dxfId="75" priority="120" stopIfTrue="1">
      <formula>AND(MONTH(I42)&gt;=10,DAY(I42)&lt;10)</formula>
    </cfRule>
  </conditionalFormatting>
  <conditionalFormatting sqref="D46">
    <cfRule type="expression" dxfId="74" priority="97" stopIfTrue="1">
      <formula>AND(D46&gt;=43831,D46&lt;=46752,MONTH(D46)&gt;=10,DAY(D46)&gt;=10)</formula>
    </cfRule>
    <cfRule type="expression" dxfId="73" priority="98" stopIfTrue="1">
      <formula>AND(D46&gt;=43831,D46&lt;=46752,MONTH(D46)&gt;=10,DAY(D46)&lt;10)</formula>
    </cfRule>
    <cfRule type="expression" dxfId="72" priority="99" stopIfTrue="1">
      <formula>AND(D46&gt;=43831,D46&lt;=46752,MONTH(D46)&lt;10,DAY(D46)&gt;=10)</formula>
    </cfRule>
    <cfRule type="expression" dxfId="71" priority="100" stopIfTrue="1">
      <formula>AND(D46&gt;=43831,D46&lt;=46752,MONTH(D46)&lt;10,DAY(D46)&lt;10)</formula>
    </cfRule>
    <cfRule type="expression" dxfId="70" priority="101" stopIfTrue="1">
      <formula>AND(D46&gt;=43586,D46&lt;=43830,MONTH(D46)&gt;=10,DAY(D46)&gt;=10)</formula>
    </cfRule>
    <cfRule type="expression" dxfId="69" priority="102" stopIfTrue="1">
      <formula>AND(D46&gt;=43586,D46&lt;=43830,MONTH(D46)&gt;=10,DAY(D46)&lt;10)</formula>
    </cfRule>
    <cfRule type="expression" dxfId="68" priority="103" stopIfTrue="1">
      <formula>AND(D46&gt;=43586,D46&lt;=43830,MONTH(D46)&lt;10,DAY(D46)&gt;=10)</formula>
    </cfRule>
    <cfRule type="expression" dxfId="67" priority="104" stopIfTrue="1">
      <formula>AND(D46&gt;=43586,D46&lt;=43830,MONTH(D46)&lt;10,DAY(D46)&lt;10)</formula>
    </cfRule>
    <cfRule type="expression" dxfId="66" priority="105" stopIfTrue="1">
      <formula>AND(MONTH(D46)&gt;=10,DAY(D46)&gt;=10)</formula>
    </cfRule>
    <cfRule type="expression" dxfId="65" priority="106" stopIfTrue="1">
      <formula>AND(MONTH(D46)&lt;10,DAY(D46)&gt;=10)</formula>
    </cfRule>
    <cfRule type="expression" dxfId="64" priority="107" stopIfTrue="1">
      <formula>AND(MONTH(D46)&lt;10,DAY(D46)&lt;10)</formula>
    </cfRule>
    <cfRule type="expression" dxfId="63" priority="108" stopIfTrue="1">
      <formula>AND(MONTH(D46)&gt;=10,DAY(D46)&lt;10)</formula>
    </cfRule>
  </conditionalFormatting>
  <conditionalFormatting sqref="Q46">
    <cfRule type="expression" dxfId="62" priority="85" stopIfTrue="1">
      <formula>AND(Q46&gt;=43831,Q46&lt;=46752,MONTH(Q46)&gt;=10,DAY(Q46)&gt;=10)</formula>
    </cfRule>
    <cfRule type="expression" dxfId="61" priority="86" stopIfTrue="1">
      <formula>AND(Q46&gt;=43831,Q46&lt;=46752,MONTH(Q46)&gt;=10,DAY(Q46)&lt;10)</formula>
    </cfRule>
    <cfRule type="expression" dxfId="60" priority="87" stopIfTrue="1">
      <formula>AND(Q46&gt;=43831,Q46&lt;=46752,MONTH(Q46)&lt;10,DAY(Q46)&gt;=10)</formula>
    </cfRule>
    <cfRule type="expression" dxfId="59" priority="88" stopIfTrue="1">
      <formula>AND(Q46&gt;=43831,Q46&lt;=46752,MONTH(Q46)&lt;10,DAY(Q46)&lt;10)</formula>
    </cfRule>
    <cfRule type="expression" dxfId="58" priority="89" stopIfTrue="1">
      <formula>AND(Q46&gt;=43586,Q46&lt;=43830,MONTH(Q46)&gt;=10,DAY(Q46)&gt;=10)</formula>
    </cfRule>
    <cfRule type="expression" dxfId="57" priority="90" stopIfTrue="1">
      <formula>AND(Q46&gt;=43586,Q46&lt;=43830,MONTH(Q46)&gt;=10,DAY(Q46)&lt;10)</formula>
    </cfRule>
    <cfRule type="expression" dxfId="56" priority="91" stopIfTrue="1">
      <formula>AND(Q46&gt;=43586,Q46&lt;=43830,MONTH(Q46)&lt;10,DAY(Q46)&gt;=10)</formula>
    </cfRule>
    <cfRule type="expression" dxfId="55" priority="92" stopIfTrue="1">
      <formula>AND(Q46&gt;=43586,Q46&lt;=43830,MONTH(Q46)&lt;10,DAY(Q46)&lt;10)</formula>
    </cfRule>
    <cfRule type="expression" dxfId="54" priority="93" stopIfTrue="1">
      <formula>AND(MONTH(Q46)&gt;=10,DAY(Q46)&gt;=10)</formula>
    </cfRule>
    <cfRule type="expression" dxfId="53" priority="94" stopIfTrue="1">
      <formula>AND(MONTH(Q46)&lt;10,DAY(Q46)&gt;=10)</formula>
    </cfRule>
    <cfRule type="expression" dxfId="52" priority="95" stopIfTrue="1">
      <formula>AND(MONTH(Q46)&lt;10,DAY(Q46)&lt;10)</formula>
    </cfRule>
    <cfRule type="expression" dxfId="51" priority="96" stopIfTrue="1">
      <formula>AND(MONTH(Q46)&gt;=10,DAY(Q46)&lt;10)</formula>
    </cfRule>
  </conditionalFormatting>
  <conditionalFormatting sqref="F47">
    <cfRule type="expression" dxfId="50" priority="73" stopIfTrue="1">
      <formula>AND(F47&gt;=43831,F47&lt;=46752,MONTH(F47)&gt;=10,DAY(F47)&gt;=10)</formula>
    </cfRule>
    <cfRule type="expression" dxfId="49" priority="74" stopIfTrue="1">
      <formula>AND(F47&gt;=43831,F47&lt;=46752,MONTH(F47)&gt;=10,DAY(F47)&lt;10)</formula>
    </cfRule>
    <cfRule type="expression" dxfId="48" priority="75" stopIfTrue="1">
      <formula>AND(F47&gt;=43831,F47&lt;=46752,MONTH(F47)&lt;10,DAY(F47)&gt;=10)</formula>
    </cfRule>
    <cfRule type="expression" dxfId="47" priority="76" stopIfTrue="1">
      <formula>AND(F47&gt;=43831,F47&lt;=46752,MONTH(F47)&lt;10,DAY(F47)&lt;10)</formula>
    </cfRule>
    <cfRule type="expression" dxfId="46" priority="77" stopIfTrue="1">
      <formula>AND(F47&gt;=43586,F47&lt;=43830,MONTH(F47)&gt;=10,DAY(F47)&gt;=10)</formula>
    </cfRule>
    <cfRule type="expression" dxfId="45" priority="78" stopIfTrue="1">
      <formula>AND(F47&gt;=43586,F47&lt;=43830,MONTH(F47)&gt;=10,DAY(F47)&lt;10)</formula>
    </cfRule>
    <cfRule type="expression" dxfId="44" priority="79" stopIfTrue="1">
      <formula>AND(F47&gt;=43586,F47&lt;=43830,MONTH(F47)&lt;10,DAY(F47)&gt;=10)</formula>
    </cfRule>
    <cfRule type="expression" dxfId="43" priority="80" stopIfTrue="1">
      <formula>AND(F47&gt;=43586,F47&lt;=43830,MONTH(F47)&lt;10,DAY(F47)&lt;10)</formula>
    </cfRule>
    <cfRule type="expression" dxfId="42" priority="81" stopIfTrue="1">
      <formula>AND(MONTH(F47)&gt;=10,DAY(F47)&gt;=10)</formula>
    </cfRule>
    <cfRule type="expression" dxfId="41" priority="82" stopIfTrue="1">
      <formula>AND(MONTH(F47)&lt;10,DAY(F47)&gt;=10)</formula>
    </cfRule>
    <cfRule type="expression" dxfId="40" priority="83" stopIfTrue="1">
      <formula>AND(MONTH(F47)&lt;10,DAY(F47)&lt;10)</formula>
    </cfRule>
    <cfRule type="expression" dxfId="39" priority="84" stopIfTrue="1">
      <formula>AND(MONTH(F47)&gt;=10,DAY(F47)&lt;10)</formula>
    </cfRule>
  </conditionalFormatting>
  <conditionalFormatting sqref="T47">
    <cfRule type="expression" dxfId="38" priority="25" stopIfTrue="1">
      <formula>AND(T47&gt;=43831,T47&lt;=46752,MONTH(T47)&gt;=10,DAY(T47)&gt;=10)</formula>
    </cfRule>
    <cfRule type="expression" dxfId="37" priority="26" stopIfTrue="1">
      <formula>AND(T47&gt;=43831,T47&lt;=46752,MONTH(T47)&gt;=10,DAY(T47)&lt;10)</formula>
    </cfRule>
    <cfRule type="expression" dxfId="36" priority="27" stopIfTrue="1">
      <formula>AND(T47&gt;=43831,T47&lt;=46752,MONTH(T47)&lt;10,DAY(T47)&gt;=10)</formula>
    </cfRule>
    <cfRule type="expression" dxfId="35" priority="28" stopIfTrue="1">
      <formula>AND(T47&gt;=43831,T47&lt;=46752,MONTH(T47)&lt;10,DAY(T47)&lt;10)</formula>
    </cfRule>
    <cfRule type="expression" dxfId="34" priority="29" stopIfTrue="1">
      <formula>AND(T47&gt;=43586,T47&lt;=43830,MONTH(T47)&gt;=10,DAY(T47)&gt;=10)</formula>
    </cfRule>
    <cfRule type="expression" dxfId="33" priority="30" stopIfTrue="1">
      <formula>AND(T47&gt;=43586,T47&lt;=43830,MONTH(T47)&gt;=10,DAY(T47)&lt;10)</formula>
    </cfRule>
    <cfRule type="expression" dxfId="32" priority="31" stopIfTrue="1">
      <formula>AND(T47&gt;=43586,T47&lt;=43830,MONTH(T47)&lt;10,DAY(T47)&gt;=10)</formula>
    </cfRule>
    <cfRule type="expression" dxfId="31" priority="32" stopIfTrue="1">
      <formula>AND(T47&gt;=43586,T47&lt;=43830,MONTH(T47)&lt;10,DAY(T47)&lt;10)</formula>
    </cfRule>
    <cfRule type="expression" dxfId="30" priority="33" stopIfTrue="1">
      <formula>AND(MONTH(T47)&gt;=10,DAY(T47)&gt;=10)</formula>
    </cfRule>
    <cfRule type="expression" dxfId="29" priority="34" stopIfTrue="1">
      <formula>AND(MONTH(T47)&lt;10,DAY(T47)&gt;=10)</formula>
    </cfRule>
    <cfRule type="expression" dxfId="28" priority="35" stopIfTrue="1">
      <formula>AND(MONTH(T47)&lt;10,DAY(T47)&lt;10)</formula>
    </cfRule>
    <cfRule type="expression" dxfId="27" priority="36" stopIfTrue="1">
      <formula>AND(MONTH(T47)&gt;=10,DAY(T47)&lt;10)</formula>
    </cfRule>
  </conditionalFormatting>
  <conditionalFormatting sqref="G47">
    <cfRule type="expression" dxfId="26" priority="1" stopIfTrue="1">
      <formula>AND(G47&gt;=43831,G47&lt;=46752,MONTH(G47)&gt;=10,DAY(G47)&gt;=10)</formula>
    </cfRule>
    <cfRule type="expression" dxfId="25" priority="2" stopIfTrue="1">
      <formula>AND(G47&gt;=43831,G47&lt;=46752,MONTH(G47)&gt;=10,DAY(G47)&lt;10)</formula>
    </cfRule>
    <cfRule type="expression" dxfId="24" priority="3" stopIfTrue="1">
      <formula>AND(G47&gt;=43831,G47&lt;=46752,MONTH(G47)&lt;10,DAY(G47)&gt;=10)</formula>
    </cfRule>
    <cfRule type="expression" dxfId="23" priority="4" stopIfTrue="1">
      <formula>AND(G47&gt;=43831,G47&lt;=46752,MONTH(G47)&lt;10,DAY(G47)&lt;10)</formula>
    </cfRule>
    <cfRule type="expression" dxfId="22" priority="5" stopIfTrue="1">
      <formula>AND(G47&gt;=43586,G47&lt;=43830,MONTH(G47)&gt;=10,DAY(G47)&gt;=10)</formula>
    </cfRule>
    <cfRule type="expression" dxfId="21" priority="6" stopIfTrue="1">
      <formula>AND(G47&gt;=43586,G47&lt;=43830,MONTH(G47)&gt;=10,DAY(G47)&lt;10)</formula>
    </cfRule>
    <cfRule type="expression" dxfId="20" priority="7" stopIfTrue="1">
      <formula>AND(G47&gt;=43586,G47&lt;=43830,MONTH(G47)&lt;10,DAY(G47)&gt;=10)</formula>
    </cfRule>
    <cfRule type="expression" dxfId="19" priority="8" stopIfTrue="1">
      <formula>AND(G47&gt;=43586,G47&lt;=43830,MONTH(G47)&lt;10,DAY(G47)&lt;10)</formula>
    </cfRule>
    <cfRule type="expression" dxfId="18" priority="9" stopIfTrue="1">
      <formula>AND(MONTH(G47)&gt;=10,DAY(G47)&gt;=10)</formula>
    </cfRule>
    <cfRule type="expression" dxfId="17" priority="10" stopIfTrue="1">
      <formula>AND(MONTH(G47)&lt;10,DAY(G47)&gt;=10)</formula>
    </cfRule>
    <cfRule type="expression" dxfId="16" priority="11" stopIfTrue="1">
      <formula>AND(MONTH(G47)&lt;10,DAY(G47)&lt;10)</formula>
    </cfRule>
    <cfRule type="expression" dxfId="15" priority="12" stopIfTrue="1">
      <formula>AND(MONTH(G47)&gt;=10,DAY(G47)&lt;10)</formula>
    </cfRule>
  </conditionalFormatting>
  <dataValidations disablePrompts="1" count="1">
    <dataValidation imeMode="off" allowBlank="1" showInputMessage="1" showErrorMessage="1" sqref="I38:R38 W40:AE40 W10:AG10"/>
  </dataValidations>
  <pageMargins left="0.9055118110236221" right="0.5118110236220472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O229"/>
  <sheetViews>
    <sheetView view="pageBreakPreview" zoomScaleNormal="100" zoomScaleSheetLayoutView="100" workbookViewId="0">
      <selection activeCell="C30" sqref="C30"/>
    </sheetView>
  </sheetViews>
  <sheetFormatPr defaultRowHeight="13.5"/>
  <cols>
    <col min="1" max="95" width="2.625" customWidth="1"/>
  </cols>
  <sheetData>
    <row r="1" spans="1:41" ht="15" customHeight="1">
      <c r="A1" s="73" t="str">
        <f>IF(W8="令和  年  月  日","様式９","")</f>
        <v>様式９</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8"/>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8"/>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H3" s="3"/>
      <c r="AI3" s="3"/>
      <c r="AJ3" s="3"/>
      <c r="AK3" s="3"/>
      <c r="AL3" s="3"/>
      <c r="AM3" s="3"/>
      <c r="AN3" s="3"/>
      <c r="AO3" s="3"/>
    </row>
    <row r="4" spans="1:41" ht="15" customHeight="1">
      <c r="A4" s="660" t="s">
        <v>112</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3"/>
      <c r="AI4" s="3"/>
      <c r="AJ4" s="3"/>
      <c r="AK4" s="3"/>
      <c r="AL4" s="3"/>
      <c r="AM4" s="3"/>
      <c r="AN4" s="3"/>
      <c r="AO4" s="3"/>
    </row>
    <row r="5" spans="1:41" ht="15" customHeight="1">
      <c r="A5" s="660"/>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5"/>
      <c r="B6" s="5"/>
      <c r="C6" s="5"/>
      <c r="D6" s="5"/>
      <c r="E6" s="5"/>
      <c r="F6" s="5"/>
      <c r="G6" s="5"/>
      <c r="H6" s="5"/>
      <c r="I6" s="5"/>
      <c r="J6" s="5"/>
      <c r="K6" s="5"/>
      <c r="L6" s="5"/>
      <c r="M6" s="5"/>
      <c r="N6" s="5"/>
      <c r="O6" s="5"/>
      <c r="P6" s="5"/>
      <c r="Q6" s="5"/>
      <c r="R6" s="5"/>
      <c r="S6" s="5"/>
      <c r="T6" s="5"/>
      <c r="U6" s="5"/>
      <c r="V6" s="5"/>
      <c r="W6" s="38"/>
      <c r="X6" s="38"/>
      <c r="Y6" s="38"/>
      <c r="Z6" s="38"/>
      <c r="AA6" s="38"/>
      <c r="AB6" s="38"/>
      <c r="AC6" s="38"/>
      <c r="AD6" s="38"/>
      <c r="AE6" s="38"/>
      <c r="AF6" s="38"/>
      <c r="AH6" s="3"/>
      <c r="AI6" s="3"/>
      <c r="AJ6" s="3"/>
      <c r="AK6" s="3"/>
      <c r="AL6" s="3"/>
      <c r="AM6" s="3"/>
      <c r="AN6" s="3"/>
      <c r="AO6" s="3"/>
    </row>
    <row r="7" spans="1:41" ht="1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
      <c r="AI7" s="3"/>
      <c r="AJ7" s="3"/>
      <c r="AK7" s="3"/>
      <c r="AL7" s="3"/>
      <c r="AM7" s="3"/>
      <c r="AN7" s="3"/>
      <c r="AO7" s="3"/>
    </row>
    <row r="8" spans="1:41" ht="15" customHeight="1">
      <c r="A8" s="5"/>
      <c r="B8" s="5"/>
      <c r="C8" s="5"/>
      <c r="D8" s="5"/>
      <c r="E8" s="5"/>
      <c r="F8" s="5"/>
      <c r="G8" s="5"/>
      <c r="H8" s="5"/>
      <c r="I8" s="5"/>
      <c r="J8" s="5"/>
      <c r="K8" s="5"/>
      <c r="L8" s="5"/>
      <c r="M8" s="5"/>
      <c r="N8" s="5"/>
      <c r="O8" s="5"/>
      <c r="P8" s="5"/>
      <c r="Q8" s="5"/>
      <c r="R8" s="5"/>
      <c r="S8" s="5"/>
      <c r="T8" s="5"/>
      <c r="U8" s="5"/>
      <c r="V8" s="5"/>
      <c r="W8" s="661" t="s">
        <v>1131</v>
      </c>
      <c r="X8" s="661"/>
      <c r="Y8" s="661"/>
      <c r="Z8" s="661"/>
      <c r="AA8" s="661"/>
      <c r="AB8" s="661"/>
      <c r="AC8" s="661"/>
      <c r="AD8" s="661"/>
      <c r="AE8" s="661"/>
      <c r="AF8" s="661"/>
      <c r="AG8" s="661"/>
      <c r="AH8" s="3"/>
      <c r="AI8" s="3"/>
      <c r="AJ8" s="3"/>
      <c r="AK8" s="3"/>
      <c r="AL8" s="3"/>
      <c r="AM8" s="3"/>
      <c r="AN8" s="3"/>
      <c r="AO8" s="3"/>
    </row>
    <row r="9" spans="1:4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c r="AO9" s="3"/>
    </row>
    <row r="10" spans="1:41" ht="15" customHeight="1">
      <c r="A10" s="73" t="str">
        <f>IF(B12=0,"　（　発　注　者　）","")</f>
        <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3"/>
      <c r="AI10" s="3"/>
      <c r="AJ10" s="3"/>
      <c r="AK10" s="3"/>
      <c r="AL10" s="3"/>
      <c r="AM10" s="3"/>
      <c r="AN10" s="3"/>
      <c r="AO10" s="3"/>
    </row>
    <row r="11" spans="1:41" ht="15" customHeight="1">
      <c r="A11" s="73"/>
      <c r="B11" s="5" t="s">
        <v>241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c r="AO11" s="3"/>
    </row>
    <row r="12" spans="1:41" ht="15" customHeight="1">
      <c r="A12" s="5"/>
      <c r="B12" s="637" t="str">
        <f>様式1!$B$15</f>
        <v>独立行政法人国立病院機構○○病院</v>
      </c>
      <c r="C12" s="637"/>
      <c r="D12" s="637"/>
      <c r="E12" s="637"/>
      <c r="F12" s="637"/>
      <c r="G12" s="637"/>
      <c r="H12" s="637"/>
      <c r="I12" s="637"/>
      <c r="J12" s="637"/>
      <c r="K12" s="637"/>
      <c r="L12" s="637"/>
      <c r="M12" s="637"/>
      <c r="N12" s="637"/>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5"/>
      <c r="B13" s="670" t="str">
        <f>様式1!$B$16</f>
        <v>院長　○　○　○　○</v>
      </c>
      <c r="C13" s="670"/>
      <c r="D13" s="670"/>
      <c r="E13" s="670"/>
      <c r="F13" s="670"/>
      <c r="G13" s="670"/>
      <c r="H13" s="670"/>
      <c r="I13" s="670"/>
      <c r="J13" s="670"/>
      <c r="K13" s="670"/>
      <c r="L13" s="5" t="s">
        <v>6</v>
      </c>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5"/>
      <c r="B14" s="55"/>
      <c r="C14" s="55"/>
      <c r="D14" s="55"/>
      <c r="E14" s="55"/>
      <c r="F14" s="55"/>
      <c r="G14" s="55"/>
      <c r="H14" s="55"/>
      <c r="I14" s="55"/>
      <c r="J14" s="55"/>
      <c r="K14" s="55"/>
      <c r="L14" s="5"/>
      <c r="M14" s="5"/>
      <c r="N14" s="5"/>
      <c r="O14" s="5"/>
      <c r="P14" s="5"/>
      <c r="Q14" s="5"/>
      <c r="R14" s="5"/>
      <c r="S14" s="5"/>
      <c r="T14" s="5"/>
      <c r="U14" s="5"/>
      <c r="V14" s="5"/>
      <c r="W14" s="5"/>
      <c r="X14" s="668">
        <f>様式1!$U$24</f>
        <v>0</v>
      </c>
      <c r="Y14" s="668"/>
      <c r="Z14" s="668"/>
      <c r="AA14" s="668"/>
      <c r="AB14" s="668"/>
      <c r="AC14" s="668"/>
      <c r="AD14" s="668"/>
      <c r="AE14" s="668"/>
      <c r="AF14" s="665"/>
      <c r="AG14" s="5"/>
      <c r="AH14" s="3"/>
      <c r="AI14" s="3"/>
      <c r="AJ14" s="3"/>
      <c r="AK14" s="3"/>
      <c r="AL14" s="3"/>
      <c r="AM14" s="3"/>
      <c r="AN14" s="3"/>
      <c r="AO14" s="3"/>
    </row>
    <row r="15" spans="1:41" ht="15" customHeight="1">
      <c r="A15" s="5"/>
      <c r="B15" s="5"/>
      <c r="C15" s="5"/>
      <c r="D15" s="5"/>
      <c r="E15" s="5"/>
      <c r="F15" s="5"/>
      <c r="G15" s="5"/>
      <c r="H15" s="5"/>
      <c r="I15" s="5"/>
      <c r="J15" s="5"/>
      <c r="K15" s="5"/>
      <c r="L15" s="5"/>
      <c r="M15" s="5"/>
      <c r="N15" s="5"/>
      <c r="O15" s="5"/>
      <c r="P15" s="5"/>
      <c r="Q15" s="5" t="s">
        <v>149</v>
      </c>
      <c r="R15" s="5"/>
      <c r="S15" s="5"/>
      <c r="T15" s="5"/>
      <c r="U15" s="5"/>
      <c r="V15" s="73"/>
      <c r="W15" s="80" t="str">
        <f>IF(Y15=0,"氏名","")</f>
        <v>氏名</v>
      </c>
      <c r="X15" s="5"/>
      <c r="Y15" s="687">
        <f>様式1!$U$26</f>
        <v>0</v>
      </c>
      <c r="Z15" s="687"/>
      <c r="AA15" s="687"/>
      <c r="AB15" s="687"/>
      <c r="AC15" s="687"/>
      <c r="AD15" s="687"/>
      <c r="AE15" s="687"/>
      <c r="AF15" s="687"/>
      <c r="AG15" s="5" t="s">
        <v>8</v>
      </c>
      <c r="AH15" s="3"/>
      <c r="AI15" s="3"/>
      <c r="AJ15" s="3"/>
      <c r="AK15" s="3"/>
      <c r="AL15" s="3"/>
      <c r="AM15" s="3"/>
      <c r="AN15" s="3"/>
      <c r="AO15" s="3"/>
    </row>
    <row r="16" spans="1:41" ht="15" customHeight="1">
      <c r="A16" s="5"/>
      <c r="B16" s="5"/>
      <c r="C16" s="5"/>
      <c r="D16" s="5"/>
      <c r="E16" s="5"/>
      <c r="F16" s="5"/>
      <c r="G16" s="5"/>
      <c r="H16" s="5"/>
      <c r="I16" s="5"/>
      <c r="J16" s="5"/>
      <c r="K16" s="5"/>
      <c r="L16" s="5"/>
      <c r="M16" s="5"/>
      <c r="N16" s="5"/>
      <c r="O16" s="5"/>
      <c r="P16" s="5"/>
      <c r="Q16" s="5" t="s">
        <v>150</v>
      </c>
      <c r="R16" s="5"/>
      <c r="S16" s="5"/>
      <c r="T16" s="5"/>
      <c r="U16" s="5"/>
      <c r="V16" s="73"/>
      <c r="W16" s="80" t="str">
        <f>IF(Y16=0,"氏名","")</f>
        <v>氏名</v>
      </c>
      <c r="X16" s="5"/>
      <c r="Y16" s="687">
        <f>'様式3-1'!$Q$41</f>
        <v>0</v>
      </c>
      <c r="Z16" s="687"/>
      <c r="AA16" s="687"/>
      <c r="AB16" s="687"/>
      <c r="AC16" s="687"/>
      <c r="AD16" s="687"/>
      <c r="AE16" s="687"/>
      <c r="AF16" s="687"/>
      <c r="AG16" s="5" t="s">
        <v>8</v>
      </c>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6"/>
      <c r="W17" s="5"/>
      <c r="X17" s="60"/>
      <c r="Y17" s="60"/>
      <c r="Z17" s="60"/>
      <c r="AA17" s="60"/>
      <c r="AB17" s="60"/>
      <c r="AC17" s="60"/>
      <c r="AD17" s="60"/>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6"/>
      <c r="W18" s="5"/>
      <c r="X18" s="60"/>
      <c r="Y18" s="60"/>
      <c r="Z18" s="60"/>
      <c r="AA18" s="60"/>
      <c r="AB18" s="60"/>
      <c r="AC18" s="60"/>
      <c r="AD18" s="60"/>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3"/>
      <c r="AI19" s="3"/>
      <c r="AJ19" s="3"/>
      <c r="AK19" s="3"/>
      <c r="AL19" s="3"/>
      <c r="AM19" s="3"/>
      <c r="AN19" s="3"/>
      <c r="AO19" s="3"/>
    </row>
    <row r="20" spans="1:41" ht="15" customHeight="1">
      <c r="A20" s="5" t="s">
        <v>113</v>
      </c>
      <c r="B20" s="5"/>
      <c r="C20" s="5"/>
      <c r="D20" s="5"/>
      <c r="E20" s="5"/>
      <c r="F20" s="5"/>
      <c r="G20" s="5"/>
      <c r="H20" s="5"/>
      <c r="I20" s="5"/>
      <c r="J20" s="5"/>
      <c r="K20" s="675">
        <f>様式1!$J$32</f>
        <v>0</v>
      </c>
      <c r="L20" s="675"/>
      <c r="M20" s="675"/>
      <c r="N20" s="675"/>
      <c r="O20" s="675"/>
      <c r="P20" s="675"/>
      <c r="Q20" s="675"/>
      <c r="R20" s="675"/>
      <c r="S20" s="675"/>
      <c r="T20" s="675"/>
      <c r="U20" s="675"/>
      <c r="V20" s="675"/>
      <c r="W20" s="675"/>
      <c r="X20" s="675"/>
      <c r="Y20" s="675"/>
      <c r="Z20" s="675"/>
      <c r="AA20" s="675"/>
      <c r="AB20" s="675"/>
      <c r="AC20" s="675"/>
      <c r="AD20" s="675"/>
      <c r="AE20" s="675"/>
      <c r="AF20" s="5"/>
      <c r="AG20" s="5"/>
      <c r="AH20" s="3"/>
      <c r="AI20" s="3"/>
      <c r="AJ20" s="3"/>
      <c r="AK20" s="3"/>
      <c r="AL20" s="3"/>
      <c r="AM20" s="3"/>
      <c r="AN20" s="3"/>
      <c r="AO20" s="3"/>
    </row>
    <row r="21" spans="1:41" ht="15" customHeight="1">
      <c r="A21" s="5"/>
      <c r="B21" s="5"/>
      <c r="C21" s="5"/>
      <c r="D21" s="5"/>
      <c r="E21" s="5"/>
      <c r="F21" s="5"/>
      <c r="G21" s="5"/>
      <c r="H21" s="5"/>
      <c r="I21" s="5"/>
      <c r="J21" s="5"/>
      <c r="K21" s="783"/>
      <c r="L21" s="783"/>
      <c r="M21" s="783"/>
      <c r="N21" s="783"/>
      <c r="O21" s="783"/>
      <c r="P21" s="783"/>
      <c r="Q21" s="783"/>
      <c r="R21" s="783"/>
      <c r="S21" s="783"/>
      <c r="T21" s="783"/>
      <c r="U21" s="783"/>
      <c r="V21" s="783"/>
      <c r="W21" s="783"/>
      <c r="X21" s="783"/>
      <c r="Y21" s="783"/>
      <c r="Z21" s="783"/>
      <c r="AA21" s="783"/>
      <c r="AB21" s="783"/>
      <c r="AC21" s="783"/>
      <c r="AD21" s="783"/>
      <c r="AE21" s="783"/>
      <c r="AF21" s="5"/>
      <c r="AG21" s="5"/>
      <c r="AH21" s="3"/>
      <c r="AI21" s="3"/>
      <c r="AJ21" s="3"/>
      <c r="AK21" s="3"/>
      <c r="AL21" s="3"/>
      <c r="AM21" s="3"/>
      <c r="AN21" s="3"/>
      <c r="AO21" s="3"/>
    </row>
    <row r="22" spans="1:41" ht="1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3"/>
      <c r="AI22" s="3"/>
      <c r="AJ22" s="3"/>
      <c r="AK22" s="3"/>
      <c r="AL22" s="3"/>
      <c r="AM22" s="3"/>
      <c r="AN22" s="3"/>
      <c r="AO22" s="3"/>
    </row>
    <row r="23" spans="1:41" ht="15" customHeight="1">
      <c r="A23" s="5" t="s">
        <v>114</v>
      </c>
      <c r="B23" s="5"/>
      <c r="C23" s="5"/>
      <c r="D23" s="5"/>
      <c r="E23" s="5"/>
      <c r="F23" s="5"/>
      <c r="G23" s="5"/>
      <c r="H23" s="5"/>
      <c r="I23" s="5"/>
      <c r="J23" s="5"/>
      <c r="K23" s="792"/>
      <c r="L23" s="792"/>
      <c r="M23" s="792"/>
      <c r="N23" s="5"/>
      <c r="O23" s="5"/>
      <c r="P23" s="5"/>
      <c r="Q23" s="5"/>
      <c r="R23" s="5"/>
      <c r="S23" s="5"/>
      <c r="T23" s="5"/>
      <c r="U23" s="5"/>
      <c r="V23" s="5"/>
      <c r="W23" s="5"/>
      <c r="X23" s="5"/>
      <c r="Y23" s="5"/>
      <c r="Z23" s="5"/>
      <c r="AA23" s="5"/>
      <c r="AB23" s="5"/>
      <c r="AC23" s="5"/>
      <c r="AD23" s="5"/>
      <c r="AE23" s="5"/>
      <c r="AF23" s="5"/>
      <c r="AG23" s="5"/>
      <c r="AH23" s="3"/>
      <c r="AI23" s="3"/>
      <c r="AJ23" s="3"/>
      <c r="AK23" s="3"/>
      <c r="AL23" s="3"/>
      <c r="AM23" s="3"/>
      <c r="AN23" s="3"/>
      <c r="AO23" s="3"/>
    </row>
    <row r="24" spans="1:41" ht="1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3"/>
      <c r="AI24" s="3"/>
      <c r="AJ24" s="3"/>
      <c r="AK24" s="3"/>
      <c r="AL24" s="3"/>
      <c r="AM24" s="3"/>
      <c r="AN24" s="3"/>
      <c r="AO24" s="3"/>
    </row>
    <row r="25" spans="1:41"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3"/>
      <c r="AI25" s="3"/>
      <c r="AJ25" s="3"/>
      <c r="AK25" s="3"/>
      <c r="AL25" s="3"/>
      <c r="AM25" s="3"/>
      <c r="AN25" s="3"/>
      <c r="AO25" s="3"/>
    </row>
    <row r="26" spans="1:41" ht="15" customHeight="1">
      <c r="A26" s="5"/>
      <c r="B26" s="5"/>
      <c r="C26" s="5"/>
      <c r="D26" s="5"/>
      <c r="E26" s="5"/>
      <c r="F26" s="5"/>
      <c r="G26" s="5"/>
      <c r="H26" s="5"/>
      <c r="I26" s="5" t="s">
        <v>115</v>
      </c>
      <c r="J26" s="5"/>
      <c r="K26" s="5"/>
      <c r="L26" s="5"/>
      <c r="M26" s="5"/>
      <c r="N26" s="5"/>
      <c r="O26" s="5"/>
      <c r="P26" s="5"/>
      <c r="Q26" s="5"/>
      <c r="R26" s="5"/>
      <c r="S26" s="5"/>
      <c r="T26" s="5"/>
      <c r="U26" s="5"/>
      <c r="V26" s="5"/>
      <c r="W26" s="5"/>
      <c r="X26" s="5"/>
      <c r="Y26" s="5"/>
      <c r="Z26" s="5"/>
      <c r="AA26" s="5"/>
      <c r="AB26" s="5"/>
      <c r="AC26" s="5"/>
      <c r="AD26" s="5"/>
      <c r="AE26" s="5"/>
      <c r="AF26" s="5"/>
      <c r="AG26" s="5"/>
      <c r="AH26" s="3"/>
      <c r="AI26" s="3"/>
      <c r="AJ26" s="3"/>
      <c r="AK26" s="3"/>
      <c r="AL26" s="3"/>
      <c r="AM26" s="3"/>
      <c r="AN26" s="3"/>
      <c r="AO26" s="3"/>
    </row>
    <row r="27" spans="1:41" ht="15" customHeight="1">
      <c r="A27" s="5"/>
      <c r="B27" s="5"/>
      <c r="C27" s="5"/>
      <c r="D27" s="5"/>
      <c r="E27" s="5"/>
      <c r="F27" s="5"/>
      <c r="G27" s="5"/>
      <c r="H27" s="5"/>
      <c r="I27" s="5"/>
      <c r="J27" s="5" t="s">
        <v>116</v>
      </c>
      <c r="K27" s="5"/>
      <c r="L27" s="5"/>
      <c r="M27" s="5"/>
      <c r="N27" s="5" t="s">
        <v>119</v>
      </c>
      <c r="O27" s="5"/>
      <c r="P27" s="690"/>
      <c r="Q27" s="690"/>
      <c r="R27" s="690"/>
      <c r="S27" s="5" t="s">
        <v>4</v>
      </c>
      <c r="T27" s="5"/>
      <c r="U27" s="5"/>
      <c r="V27" s="5"/>
      <c r="W27" s="5"/>
      <c r="X27" s="5"/>
      <c r="Y27" s="5"/>
      <c r="Z27" s="5"/>
      <c r="AA27" s="5"/>
      <c r="AB27" s="5"/>
      <c r="AC27" s="5"/>
      <c r="AD27" s="5"/>
      <c r="AE27" s="5"/>
      <c r="AF27" s="5"/>
      <c r="AG27" s="5"/>
      <c r="AH27" s="3"/>
      <c r="AI27" s="3"/>
      <c r="AJ27" s="3"/>
      <c r="AK27" s="3"/>
      <c r="AL27" s="3"/>
      <c r="AM27" s="3"/>
      <c r="AN27" s="3"/>
      <c r="AO27" s="3"/>
    </row>
    <row r="28" spans="1:41" ht="15" customHeight="1">
      <c r="A28" s="5"/>
      <c r="B28" s="5"/>
      <c r="C28" s="5"/>
      <c r="D28" s="5"/>
      <c r="E28" s="5"/>
      <c r="F28" s="5"/>
      <c r="G28" s="5"/>
      <c r="H28" s="5"/>
      <c r="I28" s="5"/>
      <c r="J28" s="5" t="s">
        <v>117</v>
      </c>
      <c r="K28" s="5"/>
      <c r="L28" s="5"/>
      <c r="M28" s="5"/>
      <c r="N28" s="5" t="s">
        <v>119</v>
      </c>
      <c r="O28" s="5"/>
      <c r="P28" s="656"/>
      <c r="Q28" s="656"/>
      <c r="R28" s="656"/>
      <c r="S28" s="656"/>
      <c r="T28" s="656"/>
      <c r="U28" s="656"/>
      <c r="V28" s="656"/>
      <c r="W28" s="656"/>
      <c r="X28" s="656"/>
      <c r="Y28" s="656"/>
      <c r="Z28" s="656"/>
      <c r="AA28" s="656"/>
      <c r="AB28" s="656"/>
      <c r="AC28" s="656"/>
      <c r="AD28" s="656"/>
      <c r="AE28" s="656"/>
      <c r="AF28" s="656"/>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656"/>
      <c r="Q29" s="656"/>
      <c r="R29" s="656"/>
      <c r="S29" s="656"/>
      <c r="T29" s="656"/>
      <c r="U29" s="656"/>
      <c r="V29" s="656"/>
      <c r="W29" s="656"/>
      <c r="X29" s="656"/>
      <c r="Y29" s="656"/>
      <c r="Z29" s="656"/>
      <c r="AA29" s="656"/>
      <c r="AB29" s="656"/>
      <c r="AC29" s="656"/>
      <c r="AD29" s="656"/>
      <c r="AE29" s="656"/>
      <c r="AF29" s="656"/>
      <c r="AG29" s="5"/>
      <c r="AH29" s="3"/>
      <c r="AI29" s="3"/>
      <c r="AJ29" s="3"/>
      <c r="AK29" s="3"/>
      <c r="AL29" s="3"/>
      <c r="AM29" s="3"/>
      <c r="AN29" s="3"/>
      <c r="AO29" s="3"/>
    </row>
    <row r="30" spans="1:41" ht="15" customHeight="1">
      <c r="A30" s="5"/>
      <c r="B30" s="5"/>
      <c r="C30" s="5"/>
      <c r="D30" s="5"/>
      <c r="E30" s="5"/>
      <c r="F30" s="5"/>
      <c r="G30" s="5"/>
      <c r="H30" s="5"/>
      <c r="I30" s="5"/>
      <c r="J30" s="5"/>
      <c r="K30" s="5"/>
      <c r="L30" s="5"/>
      <c r="M30" s="5"/>
      <c r="N30" s="5"/>
      <c r="O30" s="5"/>
      <c r="P30" s="656"/>
      <c r="Q30" s="656"/>
      <c r="R30" s="656"/>
      <c r="S30" s="656"/>
      <c r="T30" s="656"/>
      <c r="U30" s="656"/>
      <c r="V30" s="656"/>
      <c r="W30" s="656"/>
      <c r="X30" s="656"/>
      <c r="Y30" s="656"/>
      <c r="Z30" s="656"/>
      <c r="AA30" s="656"/>
      <c r="AB30" s="656"/>
      <c r="AC30" s="656"/>
      <c r="AD30" s="656"/>
      <c r="AE30" s="656"/>
      <c r="AF30" s="656"/>
      <c r="AG30" s="5"/>
      <c r="AH30" s="3"/>
      <c r="AI30" s="3"/>
      <c r="AJ30" s="3"/>
      <c r="AK30" s="3"/>
      <c r="AL30" s="3"/>
      <c r="AM30" s="3"/>
      <c r="AN30" s="3"/>
      <c r="AO30" s="3"/>
    </row>
    <row r="31" spans="1:41" ht="15" customHeight="1">
      <c r="A31" s="5"/>
      <c r="B31" s="5"/>
      <c r="C31" s="5"/>
      <c r="D31" s="5"/>
      <c r="E31" s="5"/>
      <c r="F31" s="5"/>
      <c r="G31" s="5"/>
      <c r="H31" s="5"/>
      <c r="I31" s="5"/>
      <c r="J31" s="5" t="s">
        <v>118</v>
      </c>
      <c r="K31" s="5"/>
      <c r="L31" s="5"/>
      <c r="M31" s="5"/>
      <c r="N31" s="5" t="s">
        <v>119</v>
      </c>
      <c r="O31" s="5"/>
      <c r="P31" s="656"/>
      <c r="Q31" s="656"/>
      <c r="R31" s="656"/>
      <c r="S31" s="656"/>
      <c r="T31" s="656"/>
      <c r="U31" s="656"/>
      <c r="V31" s="656"/>
      <c r="W31" s="656"/>
      <c r="X31" s="656"/>
      <c r="Y31" s="656"/>
      <c r="Z31" s="656"/>
      <c r="AA31" s="656"/>
      <c r="AB31" s="656"/>
      <c r="AC31" s="656"/>
      <c r="AD31" s="656"/>
      <c r="AE31" s="656"/>
      <c r="AF31" s="656"/>
      <c r="AG31" s="5"/>
      <c r="AH31" s="3"/>
      <c r="AI31" s="3"/>
      <c r="AJ31" s="3"/>
      <c r="AK31" s="3"/>
      <c r="AL31" s="3"/>
      <c r="AM31" s="3"/>
      <c r="AN31" s="3"/>
      <c r="AO31" s="3"/>
    </row>
    <row r="32" spans="1:41" ht="15" customHeight="1">
      <c r="A32" s="5"/>
      <c r="B32" s="5"/>
      <c r="C32" s="5"/>
      <c r="D32" s="5"/>
      <c r="E32" s="5"/>
      <c r="F32" s="5"/>
      <c r="G32" s="5"/>
      <c r="H32" s="5"/>
      <c r="I32" s="5"/>
      <c r="J32" s="5"/>
      <c r="K32" s="5"/>
      <c r="L32" s="5"/>
      <c r="M32" s="5"/>
      <c r="N32" s="5"/>
      <c r="O32" s="5"/>
      <c r="P32" s="796"/>
      <c r="Q32" s="796"/>
      <c r="R32" s="796"/>
      <c r="S32" s="796"/>
      <c r="T32" s="796"/>
      <c r="U32" s="796"/>
      <c r="V32" s="796"/>
      <c r="W32" s="796"/>
      <c r="X32" s="796"/>
      <c r="Y32" s="796"/>
      <c r="Z32" s="796"/>
      <c r="AA32" s="796"/>
      <c r="AB32" s="796"/>
      <c r="AC32" s="796"/>
      <c r="AD32" s="796"/>
      <c r="AE32" s="796"/>
      <c r="AF32" s="796"/>
      <c r="AG32" s="5"/>
      <c r="AH32" s="3"/>
      <c r="AI32" s="3"/>
      <c r="AJ32" s="3"/>
      <c r="AK32" s="3"/>
      <c r="AL32" s="3"/>
      <c r="AM32" s="3"/>
      <c r="AN32" s="3"/>
      <c r="AO32" s="3"/>
    </row>
    <row r="33" spans="1:41" ht="15" customHeight="1">
      <c r="A33" s="5"/>
      <c r="B33" s="5"/>
      <c r="C33" s="5"/>
      <c r="D33" s="5"/>
      <c r="E33" s="5"/>
      <c r="F33" s="5"/>
      <c r="G33" s="5"/>
      <c r="H33" s="5"/>
      <c r="I33" s="5"/>
      <c r="J33" s="5"/>
      <c r="K33" s="5"/>
      <c r="L33" s="5"/>
      <c r="M33" s="5"/>
      <c r="N33" s="5"/>
      <c r="O33" s="5"/>
      <c r="P33" s="796"/>
      <c r="Q33" s="796"/>
      <c r="R33" s="796"/>
      <c r="S33" s="796"/>
      <c r="T33" s="796"/>
      <c r="U33" s="796"/>
      <c r="V33" s="796"/>
      <c r="W33" s="796"/>
      <c r="X33" s="796"/>
      <c r="Y33" s="796"/>
      <c r="Z33" s="796"/>
      <c r="AA33" s="796"/>
      <c r="AB33" s="796"/>
      <c r="AC33" s="796"/>
      <c r="AD33" s="796"/>
      <c r="AE33" s="796"/>
      <c r="AF33" s="796"/>
      <c r="AG33" s="5"/>
      <c r="AH33" s="3"/>
      <c r="AI33" s="3"/>
      <c r="AJ33" s="3"/>
      <c r="AK33" s="3"/>
      <c r="AL33" s="3"/>
      <c r="AM33" s="3"/>
      <c r="AN33" s="3"/>
      <c r="AO33" s="3"/>
    </row>
    <row r="34" spans="1:4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c r="AO34" s="3"/>
    </row>
    <row r="35" spans="1:41" ht="15" customHeight="1">
      <c r="A35" s="5" t="s">
        <v>120</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
      <c r="AI35" s="3"/>
      <c r="AJ35" s="3"/>
      <c r="AK35" s="3"/>
      <c r="AL35" s="3"/>
      <c r="AM35" s="3"/>
      <c r="AN35" s="3"/>
      <c r="AO35" s="3"/>
    </row>
    <row r="36" spans="1:41" ht="15" customHeight="1">
      <c r="A36" s="5"/>
      <c r="B36" s="5"/>
      <c r="C36" s="5"/>
      <c r="D36" s="674" t="s">
        <v>71</v>
      </c>
      <c r="E36" s="674"/>
      <c r="F36" s="674"/>
      <c r="G36" s="674"/>
      <c r="H36" s="674"/>
      <c r="I36" s="674"/>
      <c r="J36" s="674"/>
      <c r="K36" s="674"/>
      <c r="L36" s="674"/>
      <c r="M36" s="674"/>
      <c r="N36" s="674"/>
      <c r="O36" s="674"/>
      <c r="P36" s="674"/>
      <c r="Q36" s="674"/>
      <c r="R36" s="674"/>
      <c r="S36" s="674"/>
      <c r="T36" s="674"/>
      <c r="U36" s="674"/>
      <c r="V36" s="674"/>
      <c r="W36" s="674"/>
      <c r="X36" s="674"/>
      <c r="Y36" s="674"/>
      <c r="Z36" s="674"/>
      <c r="AA36" s="793"/>
      <c r="AB36" s="793"/>
      <c r="AC36" s="793"/>
      <c r="AD36" s="793"/>
      <c r="AE36" s="793"/>
      <c r="AF36" s="793"/>
      <c r="AG36" s="5"/>
      <c r="AH36" s="3"/>
      <c r="AI36" s="3"/>
      <c r="AJ36" s="3"/>
      <c r="AK36" s="3"/>
      <c r="AL36" s="3"/>
      <c r="AM36" s="3"/>
      <c r="AN36" s="3"/>
      <c r="AO36" s="3"/>
    </row>
    <row r="37" spans="1:41" ht="15" customHeight="1">
      <c r="A37" s="5"/>
      <c r="B37" s="5"/>
      <c r="C37" s="5"/>
      <c r="D37" s="674" t="s">
        <v>71</v>
      </c>
      <c r="E37" s="674"/>
      <c r="F37" s="674"/>
      <c r="G37" s="674"/>
      <c r="H37" s="674"/>
      <c r="I37" s="674"/>
      <c r="J37" s="674"/>
      <c r="K37" s="674"/>
      <c r="L37" s="674"/>
      <c r="M37" s="674"/>
      <c r="N37" s="674"/>
      <c r="O37" s="674"/>
      <c r="P37" s="674"/>
      <c r="Q37" s="674"/>
      <c r="R37" s="674"/>
      <c r="S37" s="674"/>
      <c r="T37" s="674"/>
      <c r="U37" s="674"/>
      <c r="V37" s="674"/>
      <c r="W37" s="674"/>
      <c r="X37" s="674"/>
      <c r="Y37" s="674"/>
      <c r="Z37" s="674"/>
      <c r="AA37" s="793"/>
      <c r="AB37" s="793"/>
      <c r="AC37" s="793"/>
      <c r="AD37" s="793"/>
      <c r="AE37" s="793"/>
      <c r="AF37" s="793"/>
      <c r="AG37" s="5"/>
      <c r="AH37" s="3"/>
      <c r="AI37" s="3"/>
      <c r="AJ37" s="3"/>
      <c r="AK37" s="3"/>
      <c r="AL37" s="3"/>
      <c r="AM37" s="3"/>
      <c r="AN37" s="3"/>
      <c r="AO37" s="3"/>
    </row>
    <row r="38" spans="1:41" ht="15" customHeight="1">
      <c r="A38" s="5"/>
      <c r="B38" s="5"/>
      <c r="C38" s="5"/>
      <c r="D38" s="674" t="s">
        <v>71</v>
      </c>
      <c r="E38" s="674"/>
      <c r="F38" s="674"/>
      <c r="G38" s="674"/>
      <c r="H38" s="674"/>
      <c r="I38" s="674"/>
      <c r="J38" s="674"/>
      <c r="K38" s="674"/>
      <c r="L38" s="674"/>
      <c r="M38" s="674"/>
      <c r="N38" s="674"/>
      <c r="O38" s="674"/>
      <c r="P38" s="674"/>
      <c r="Q38" s="674"/>
      <c r="R38" s="674"/>
      <c r="S38" s="674"/>
      <c r="T38" s="674"/>
      <c r="U38" s="674"/>
      <c r="V38" s="674"/>
      <c r="W38" s="674"/>
      <c r="X38" s="674"/>
      <c r="Y38" s="674"/>
      <c r="Z38" s="674"/>
      <c r="AA38" s="793"/>
      <c r="AB38" s="793"/>
      <c r="AC38" s="793"/>
      <c r="AD38" s="793"/>
      <c r="AE38" s="793"/>
      <c r="AF38" s="793"/>
      <c r="AG38" s="5"/>
      <c r="AH38" s="3"/>
      <c r="AI38" s="3"/>
      <c r="AJ38" s="3"/>
      <c r="AK38" s="3"/>
      <c r="AL38" s="3"/>
      <c r="AM38" s="3"/>
      <c r="AN38" s="3"/>
      <c r="AO38" s="3"/>
    </row>
    <row r="39" spans="1:4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t="s">
        <v>121</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
      <c r="AI40" s="3"/>
      <c r="AJ40" s="3"/>
      <c r="AK40" s="3"/>
      <c r="AL40" s="3"/>
      <c r="AM40" s="3"/>
      <c r="AN40" s="3"/>
      <c r="AO40" s="3"/>
    </row>
    <row r="41" spans="1:41" ht="15" customHeight="1">
      <c r="A41" s="5"/>
      <c r="B41" s="5"/>
      <c r="C41" s="5"/>
      <c r="D41" s="674" t="s">
        <v>71</v>
      </c>
      <c r="E41" s="674"/>
      <c r="F41" s="674"/>
      <c r="G41" s="674"/>
      <c r="H41" s="674"/>
      <c r="I41" s="674"/>
      <c r="J41" s="674"/>
      <c r="K41" s="674"/>
      <c r="L41" s="674"/>
      <c r="M41" s="674"/>
      <c r="N41" s="674"/>
      <c r="O41" s="674"/>
      <c r="P41" s="674"/>
      <c r="Q41" s="674"/>
      <c r="R41" s="674"/>
      <c r="S41" s="674"/>
      <c r="T41" s="674"/>
      <c r="U41" s="674"/>
      <c r="V41" s="674"/>
      <c r="W41" s="674"/>
      <c r="X41" s="674"/>
      <c r="Y41" s="674"/>
      <c r="Z41" s="674"/>
      <c r="AA41" s="793"/>
      <c r="AB41" s="793"/>
      <c r="AC41" s="793"/>
      <c r="AD41" s="793"/>
      <c r="AE41" s="793"/>
      <c r="AF41" s="793"/>
      <c r="AG41" s="5"/>
      <c r="AH41" s="3"/>
      <c r="AI41" s="3"/>
      <c r="AJ41" s="3"/>
      <c r="AK41" s="3"/>
      <c r="AL41" s="3"/>
      <c r="AM41" s="3"/>
      <c r="AN41" s="3"/>
      <c r="AO41" s="3"/>
    </row>
    <row r="42" spans="1:41" ht="15" customHeight="1">
      <c r="A42" s="5"/>
      <c r="B42" s="5"/>
      <c r="C42" s="5"/>
      <c r="D42" s="674" t="s">
        <v>71</v>
      </c>
      <c r="E42" s="674"/>
      <c r="F42" s="674"/>
      <c r="G42" s="674"/>
      <c r="H42" s="674"/>
      <c r="I42" s="674"/>
      <c r="J42" s="674"/>
      <c r="K42" s="674"/>
      <c r="L42" s="674"/>
      <c r="M42" s="674"/>
      <c r="N42" s="674"/>
      <c r="O42" s="674"/>
      <c r="P42" s="674"/>
      <c r="Q42" s="674"/>
      <c r="R42" s="674"/>
      <c r="S42" s="674"/>
      <c r="T42" s="674"/>
      <c r="U42" s="674"/>
      <c r="V42" s="674"/>
      <c r="W42" s="674"/>
      <c r="X42" s="674"/>
      <c r="Y42" s="674"/>
      <c r="Z42" s="674"/>
      <c r="AA42" s="793"/>
      <c r="AB42" s="793"/>
      <c r="AC42" s="793"/>
      <c r="AD42" s="793"/>
      <c r="AE42" s="793"/>
      <c r="AF42" s="793"/>
      <c r="AG42" s="5"/>
      <c r="AH42" s="3"/>
      <c r="AI42" s="3"/>
      <c r="AJ42" s="3"/>
      <c r="AK42" s="3"/>
      <c r="AL42" s="3"/>
      <c r="AM42" s="3"/>
      <c r="AN42" s="3"/>
      <c r="AO42" s="3"/>
    </row>
    <row r="43" spans="1:41" ht="15" customHeight="1">
      <c r="A43" s="5"/>
      <c r="B43" s="5"/>
      <c r="C43" s="5"/>
      <c r="D43" s="674" t="s">
        <v>71</v>
      </c>
      <c r="E43" s="674"/>
      <c r="F43" s="674"/>
      <c r="G43" s="674"/>
      <c r="H43" s="674"/>
      <c r="I43" s="674"/>
      <c r="J43" s="674"/>
      <c r="K43" s="674"/>
      <c r="L43" s="674"/>
      <c r="M43" s="674"/>
      <c r="N43" s="674"/>
      <c r="O43" s="674"/>
      <c r="P43" s="674"/>
      <c r="Q43" s="674"/>
      <c r="R43" s="674"/>
      <c r="S43" s="674"/>
      <c r="T43" s="674"/>
      <c r="U43" s="674"/>
      <c r="V43" s="674"/>
      <c r="W43" s="674"/>
      <c r="X43" s="674"/>
      <c r="Y43" s="674"/>
      <c r="Z43" s="674"/>
      <c r="AA43" s="793"/>
      <c r="AB43" s="793"/>
      <c r="AC43" s="793"/>
      <c r="AD43" s="793"/>
      <c r="AE43" s="793"/>
      <c r="AF43" s="793"/>
      <c r="AG43" s="5"/>
      <c r="AH43" s="3"/>
      <c r="AI43" s="3"/>
      <c r="AJ43" s="3"/>
      <c r="AK43" s="3"/>
      <c r="AL43" s="3"/>
      <c r="AM43" s="3"/>
      <c r="AN43" s="3"/>
      <c r="AO43" s="3"/>
    </row>
    <row r="44" spans="1:4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
      <c r="AI44" s="3"/>
      <c r="AJ44" s="3"/>
      <c r="AK44" s="3"/>
      <c r="AL44" s="3"/>
      <c r="AM44" s="3"/>
      <c r="AN44" s="3"/>
      <c r="AO44" s="3"/>
    </row>
    <row r="45" spans="1:41" ht="15" customHeight="1">
      <c r="A45" s="5" t="s">
        <v>122</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
      <c r="AI45" s="3"/>
      <c r="AJ45" s="3"/>
      <c r="AK45" s="3"/>
      <c r="AL45" s="3"/>
      <c r="AM45" s="3"/>
      <c r="AN45" s="3"/>
      <c r="AO45" s="3"/>
    </row>
    <row r="46" spans="1:41" ht="6"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
      <c r="AI46" s="3"/>
      <c r="AJ46" s="3"/>
      <c r="AK46" s="3"/>
      <c r="AL46" s="3"/>
      <c r="AM46" s="3"/>
      <c r="AN46" s="3"/>
      <c r="AO46" s="3"/>
    </row>
    <row r="47" spans="1:41" ht="15" customHeight="1">
      <c r="A47" s="5"/>
      <c r="B47" s="5"/>
      <c r="C47" s="794"/>
      <c r="D47" s="794"/>
      <c r="E47" s="794"/>
      <c r="F47" s="794"/>
      <c r="G47" s="794"/>
      <c r="H47" s="794"/>
      <c r="I47" s="794"/>
      <c r="J47" s="795" t="s">
        <v>127</v>
      </c>
      <c r="K47" s="795"/>
      <c r="L47" s="795"/>
      <c r="M47" s="795"/>
      <c r="N47" s="795"/>
      <c r="O47" s="795"/>
      <c r="P47" s="795"/>
      <c r="Q47" s="795" t="s">
        <v>128</v>
      </c>
      <c r="R47" s="795"/>
      <c r="S47" s="795"/>
      <c r="T47" s="795"/>
      <c r="U47" s="795"/>
      <c r="V47" s="795"/>
      <c r="W47" s="795"/>
      <c r="X47" s="795" t="s">
        <v>129</v>
      </c>
      <c r="Y47" s="795"/>
      <c r="Z47" s="795"/>
      <c r="AA47" s="795"/>
      <c r="AB47" s="795"/>
      <c r="AC47" s="795"/>
      <c r="AD47" s="795"/>
      <c r="AE47" s="5"/>
      <c r="AF47" s="5"/>
      <c r="AG47" s="5"/>
      <c r="AH47" s="3"/>
      <c r="AI47" s="3"/>
      <c r="AJ47" s="3"/>
      <c r="AK47" s="3"/>
      <c r="AL47" s="3"/>
      <c r="AM47" s="3"/>
      <c r="AN47" s="3"/>
      <c r="AO47" s="3"/>
    </row>
    <row r="48" spans="1:41" ht="15" customHeight="1">
      <c r="A48" s="5"/>
      <c r="B48" s="5"/>
      <c r="C48" s="788" t="s">
        <v>123</v>
      </c>
      <c r="D48" s="788"/>
      <c r="E48" s="788"/>
      <c r="F48" s="788"/>
      <c r="G48" s="788"/>
      <c r="H48" s="788"/>
      <c r="I48" s="788"/>
      <c r="J48" s="789"/>
      <c r="K48" s="790"/>
      <c r="L48" s="790"/>
      <c r="M48" s="790"/>
      <c r="N48" s="790"/>
      <c r="O48" s="790"/>
      <c r="P48" s="791"/>
      <c r="Q48" s="787"/>
      <c r="R48" s="787"/>
      <c r="S48" s="787"/>
      <c r="T48" s="787"/>
      <c r="U48" s="787"/>
      <c r="V48" s="787"/>
      <c r="W48" s="787"/>
      <c r="X48" s="787"/>
      <c r="Y48" s="787"/>
      <c r="Z48" s="787"/>
      <c r="AA48" s="787"/>
      <c r="AB48" s="787"/>
      <c r="AC48" s="787"/>
      <c r="AD48" s="787"/>
      <c r="AE48" s="5"/>
      <c r="AF48" s="5"/>
      <c r="AG48" s="5"/>
      <c r="AH48" s="3"/>
      <c r="AI48" s="3"/>
      <c r="AJ48" s="3"/>
      <c r="AK48" s="3"/>
      <c r="AL48" s="3"/>
      <c r="AM48" s="3"/>
      <c r="AN48" s="3"/>
      <c r="AO48" s="3"/>
    </row>
    <row r="49" spans="1:41" ht="15" customHeight="1">
      <c r="A49" s="5"/>
      <c r="B49" s="5"/>
      <c r="C49" s="788" t="s">
        <v>124</v>
      </c>
      <c r="D49" s="788"/>
      <c r="E49" s="788"/>
      <c r="F49" s="788"/>
      <c r="G49" s="788"/>
      <c r="H49" s="788"/>
      <c r="I49" s="788"/>
      <c r="J49" s="787"/>
      <c r="K49" s="787"/>
      <c r="L49" s="787"/>
      <c r="M49" s="787"/>
      <c r="N49" s="787"/>
      <c r="O49" s="787"/>
      <c r="P49" s="787"/>
      <c r="Q49" s="787"/>
      <c r="R49" s="787"/>
      <c r="S49" s="787"/>
      <c r="T49" s="787"/>
      <c r="U49" s="787"/>
      <c r="V49" s="787"/>
      <c r="W49" s="787"/>
      <c r="X49" s="787"/>
      <c r="Y49" s="787"/>
      <c r="Z49" s="787"/>
      <c r="AA49" s="787"/>
      <c r="AB49" s="787"/>
      <c r="AC49" s="787"/>
      <c r="AD49" s="787"/>
      <c r="AE49" s="5"/>
      <c r="AF49" s="5"/>
      <c r="AG49" s="5"/>
      <c r="AH49" s="3"/>
      <c r="AI49" s="3"/>
      <c r="AJ49" s="3"/>
      <c r="AK49" s="3"/>
      <c r="AL49" s="3"/>
      <c r="AM49" s="3"/>
      <c r="AN49" s="3"/>
      <c r="AO49" s="3"/>
    </row>
    <row r="50" spans="1:41" ht="15" customHeight="1">
      <c r="A50" s="5"/>
      <c r="B50" s="5"/>
      <c r="C50" s="788" t="s">
        <v>125</v>
      </c>
      <c r="D50" s="788"/>
      <c r="E50" s="788"/>
      <c r="F50" s="788"/>
      <c r="G50" s="788"/>
      <c r="H50" s="788"/>
      <c r="I50" s="788"/>
      <c r="J50" s="787"/>
      <c r="K50" s="787"/>
      <c r="L50" s="787"/>
      <c r="M50" s="787"/>
      <c r="N50" s="787"/>
      <c r="O50" s="787"/>
      <c r="P50" s="787"/>
      <c r="Q50" s="787"/>
      <c r="R50" s="787"/>
      <c r="S50" s="787"/>
      <c r="T50" s="787"/>
      <c r="U50" s="787"/>
      <c r="V50" s="787"/>
      <c r="W50" s="787"/>
      <c r="X50" s="787"/>
      <c r="Y50" s="787"/>
      <c r="Z50" s="787"/>
      <c r="AA50" s="787"/>
      <c r="AB50" s="787"/>
      <c r="AC50" s="787"/>
      <c r="AD50" s="787"/>
      <c r="AE50" s="5"/>
      <c r="AF50" s="5"/>
      <c r="AG50" s="5"/>
      <c r="AH50" s="3"/>
      <c r="AI50" s="3"/>
      <c r="AJ50" s="3"/>
      <c r="AK50" s="3"/>
      <c r="AL50" s="3"/>
      <c r="AM50" s="3"/>
      <c r="AN50" s="3"/>
      <c r="AO50" s="3"/>
    </row>
    <row r="51" spans="1:41" ht="15" customHeight="1">
      <c r="A51" s="5"/>
      <c r="B51" s="5"/>
      <c r="C51" s="788" t="s">
        <v>126</v>
      </c>
      <c r="D51" s="788"/>
      <c r="E51" s="788"/>
      <c r="F51" s="788"/>
      <c r="G51" s="788"/>
      <c r="H51" s="788"/>
      <c r="I51" s="788"/>
      <c r="J51" s="787"/>
      <c r="K51" s="787"/>
      <c r="L51" s="787"/>
      <c r="M51" s="787"/>
      <c r="N51" s="787"/>
      <c r="O51" s="787"/>
      <c r="P51" s="787"/>
      <c r="Q51" s="787"/>
      <c r="R51" s="787"/>
      <c r="S51" s="787"/>
      <c r="T51" s="787"/>
      <c r="U51" s="787"/>
      <c r="V51" s="787"/>
      <c r="W51" s="787"/>
      <c r="X51" s="787"/>
      <c r="Y51" s="787"/>
      <c r="Z51" s="787"/>
      <c r="AA51" s="787"/>
      <c r="AB51" s="787"/>
      <c r="AC51" s="787"/>
      <c r="AD51" s="787"/>
      <c r="AE51" s="5"/>
      <c r="AF51" s="5"/>
      <c r="AG51" s="5"/>
      <c r="AH51" s="3"/>
      <c r="AI51" s="3"/>
      <c r="AJ51" s="3"/>
      <c r="AK51" s="3"/>
      <c r="AL51" s="3"/>
      <c r="AM51" s="3"/>
      <c r="AN51" s="3"/>
      <c r="AO51" s="3"/>
    </row>
    <row r="52" spans="1:41" ht="15" customHeight="1">
      <c r="A52" s="5"/>
      <c r="B52" s="5"/>
      <c r="C52" s="788" t="s">
        <v>134</v>
      </c>
      <c r="D52" s="788"/>
      <c r="E52" s="788"/>
      <c r="F52" s="788"/>
      <c r="G52" s="788"/>
      <c r="H52" s="788"/>
      <c r="I52" s="788"/>
      <c r="J52" s="787"/>
      <c r="K52" s="787"/>
      <c r="L52" s="787"/>
      <c r="M52" s="787"/>
      <c r="N52" s="787"/>
      <c r="O52" s="787"/>
      <c r="P52" s="787"/>
      <c r="Q52" s="787"/>
      <c r="R52" s="787"/>
      <c r="S52" s="787"/>
      <c r="T52" s="787"/>
      <c r="U52" s="787"/>
      <c r="V52" s="787"/>
      <c r="W52" s="787"/>
      <c r="X52" s="787"/>
      <c r="Y52" s="787"/>
      <c r="Z52" s="787"/>
      <c r="AA52" s="787"/>
      <c r="AB52" s="787"/>
      <c r="AC52" s="787"/>
      <c r="AD52" s="787"/>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t="s">
        <v>130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c r="AO55" s="3"/>
    </row>
    <row r="56" spans="1:41" ht="1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3"/>
      <c r="AI56" s="3"/>
      <c r="AJ56" s="3"/>
      <c r="AK56" s="3"/>
      <c r="AL56" s="3"/>
      <c r="AM56" s="3"/>
      <c r="AN56" s="3"/>
      <c r="AO56" s="3"/>
    </row>
    <row r="57" spans="1:41" ht="15" customHeight="1">
      <c r="A57" s="5"/>
      <c r="B57" s="786" t="s">
        <v>132</v>
      </c>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5"/>
      <c r="AH57" s="3"/>
      <c r="AI57" s="3"/>
      <c r="AJ57" s="3"/>
      <c r="AK57" s="3"/>
      <c r="AL57" s="3"/>
      <c r="AM57" s="3"/>
      <c r="AN57" s="3"/>
      <c r="AO57" s="3"/>
    </row>
    <row r="58" spans="1:41" ht="15" customHeight="1">
      <c r="A58" s="5"/>
      <c r="B58" s="786"/>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5"/>
      <c r="AH58" s="3"/>
      <c r="AI58" s="3"/>
      <c r="AJ58" s="3"/>
      <c r="AK58" s="3"/>
      <c r="AL58" s="3"/>
      <c r="AM58" s="3"/>
      <c r="AN58" s="3"/>
      <c r="AO58" s="3"/>
    </row>
    <row r="59" spans="1:41" ht="15" customHeight="1">
      <c r="A59" s="5"/>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5"/>
      <c r="AH59" s="3"/>
      <c r="AI59" s="3"/>
      <c r="AJ59" s="3"/>
      <c r="AK59" s="3"/>
      <c r="AL59" s="3"/>
      <c r="AM59" s="3"/>
      <c r="AN59" s="3"/>
      <c r="AO59" s="3"/>
    </row>
    <row r="60" spans="1:41" ht="15" customHeight="1">
      <c r="A60" s="5"/>
      <c r="B60" s="782" t="s">
        <v>131</v>
      </c>
      <c r="C60" s="782"/>
      <c r="D60" s="782"/>
      <c r="E60" s="57"/>
      <c r="F60" s="57"/>
      <c r="G60" s="57"/>
      <c r="H60" s="57"/>
      <c r="I60" s="57"/>
      <c r="J60" s="57"/>
      <c r="K60" s="57"/>
      <c r="L60" s="57"/>
      <c r="M60" s="57"/>
      <c r="N60" s="5"/>
      <c r="O60" s="5"/>
      <c r="P60" s="5"/>
      <c r="Q60" s="5"/>
      <c r="R60" s="5"/>
      <c r="S60" s="5"/>
      <c r="T60" s="5"/>
      <c r="U60" s="5"/>
      <c r="V60" s="5"/>
      <c r="W60" s="5"/>
      <c r="X60" s="5"/>
      <c r="Y60" s="5"/>
      <c r="Z60" s="5"/>
      <c r="AA60" s="5"/>
      <c r="AB60" s="5"/>
      <c r="AC60" s="5"/>
      <c r="AD60" s="5"/>
      <c r="AE60" s="5"/>
      <c r="AF60" s="5"/>
      <c r="AG60" s="5"/>
      <c r="AH60" s="3"/>
      <c r="AI60" s="3"/>
      <c r="AJ60" s="3"/>
      <c r="AK60" s="3"/>
      <c r="AL60" s="3"/>
      <c r="AM60" s="3"/>
      <c r="AN60" s="3"/>
      <c r="AO60" s="3"/>
    </row>
    <row r="61" spans="1:41" ht="15" customHeight="1">
      <c r="A61" s="5"/>
      <c r="B61" s="57"/>
      <c r="C61" s="57"/>
      <c r="D61" s="57"/>
      <c r="E61" s="57"/>
      <c r="F61" s="57"/>
      <c r="G61" s="57"/>
      <c r="H61" s="57"/>
      <c r="I61" s="57"/>
      <c r="J61" s="57"/>
      <c r="K61" s="57"/>
      <c r="L61" s="57"/>
      <c r="M61" s="57"/>
      <c r="N61" s="5"/>
      <c r="O61" s="5"/>
      <c r="P61" s="5"/>
      <c r="Q61" s="5"/>
      <c r="R61" s="5"/>
      <c r="S61" s="5"/>
      <c r="T61" s="5"/>
      <c r="U61" s="5"/>
      <c r="V61" s="5"/>
      <c r="W61" s="5"/>
      <c r="X61" s="5"/>
      <c r="Y61" s="5"/>
      <c r="Z61" s="5"/>
      <c r="AA61" s="5"/>
      <c r="AB61" s="5"/>
      <c r="AC61" s="5"/>
      <c r="AD61" s="5"/>
      <c r="AE61" s="5"/>
      <c r="AF61" s="5"/>
      <c r="AG61" s="5"/>
      <c r="AH61" s="3"/>
      <c r="AI61" s="3"/>
      <c r="AJ61" s="3"/>
      <c r="AK61" s="3"/>
      <c r="AL61" s="3"/>
      <c r="AM61" s="3"/>
      <c r="AN61" s="3"/>
      <c r="AO61" s="3"/>
    </row>
    <row r="62" spans="1:41" ht="1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3"/>
      <c r="AI62" s="3"/>
      <c r="AJ62" s="3"/>
      <c r="AK62" s="3"/>
      <c r="AL62" s="3"/>
      <c r="AM62" s="3"/>
      <c r="AN62" s="3"/>
      <c r="AO62" s="3"/>
    </row>
    <row r="63" spans="1:41" ht="15" customHeight="1">
      <c r="A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3"/>
      <c r="AI63" s="3"/>
      <c r="AJ63" s="3"/>
      <c r="AK63" s="3"/>
      <c r="AL63" s="3"/>
      <c r="AM63" s="3"/>
      <c r="AN63" s="3"/>
      <c r="AO63" s="3"/>
    </row>
    <row r="64" spans="1:41" ht="1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3"/>
      <c r="AI64" s="3"/>
      <c r="AJ64" s="3"/>
      <c r="AK64" s="3"/>
      <c r="AL64" s="3"/>
      <c r="AM64" s="3"/>
      <c r="AN64" s="3"/>
      <c r="AO64" s="3"/>
    </row>
    <row r="65" spans="1:41" ht="1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3"/>
      <c r="AI65" s="3"/>
      <c r="AJ65" s="3"/>
      <c r="AK65" s="3"/>
      <c r="AL65" s="3"/>
      <c r="AM65" s="3"/>
      <c r="AN65" s="3"/>
      <c r="AO65" s="3"/>
    </row>
    <row r="66" spans="1:41" ht="1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3"/>
      <c r="AI66" s="3"/>
      <c r="AJ66" s="3"/>
      <c r="AK66" s="3"/>
      <c r="AL66" s="3"/>
      <c r="AM66" s="3"/>
      <c r="AN66" s="3"/>
      <c r="AO66" s="3"/>
    </row>
    <row r="67" spans="1:41" ht="1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1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1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5" customHeight="1"/>
    <row r="105" spans="1:41" ht="15" customHeight="1"/>
    <row r="106" spans="1:41" ht="15" customHeight="1"/>
    <row r="107" spans="1:41" ht="15" customHeight="1"/>
    <row r="108" spans="1:41" ht="15" customHeight="1"/>
    <row r="109" spans="1:41" ht="15" customHeight="1"/>
    <row r="110" spans="1:41" ht="15" customHeight="1"/>
    <row r="111" spans="1:41" ht="15" customHeight="1"/>
    <row r="112" spans="1:4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sheetData>
  <mergeCells count="43">
    <mergeCell ref="D37:AF37"/>
    <mergeCell ref="D41:AF41"/>
    <mergeCell ref="P27:R27"/>
    <mergeCell ref="P28:AF30"/>
    <mergeCell ref="P31:AF33"/>
    <mergeCell ref="D36:AF36"/>
    <mergeCell ref="D38:AF38"/>
    <mergeCell ref="D42:AF42"/>
    <mergeCell ref="D43:AF43"/>
    <mergeCell ref="C47:I47"/>
    <mergeCell ref="J47:P47"/>
    <mergeCell ref="Q47:W47"/>
    <mergeCell ref="X47:AD47"/>
    <mergeCell ref="K23:M23"/>
    <mergeCell ref="A4:AG5"/>
    <mergeCell ref="K20:AE21"/>
    <mergeCell ref="B13:K13"/>
    <mergeCell ref="Y15:AF15"/>
    <mergeCell ref="Y16:AF16"/>
    <mergeCell ref="W8:AG8"/>
    <mergeCell ref="X14:AF14"/>
    <mergeCell ref="C51:I51"/>
    <mergeCell ref="J51:P51"/>
    <mergeCell ref="Q51:W51"/>
    <mergeCell ref="X51:AD51"/>
    <mergeCell ref="C48:I48"/>
    <mergeCell ref="J48:P48"/>
    <mergeCell ref="B60:D60"/>
    <mergeCell ref="B57:AF59"/>
    <mergeCell ref="Q48:W48"/>
    <mergeCell ref="X48:AD48"/>
    <mergeCell ref="C49:I49"/>
    <mergeCell ref="J49:P49"/>
    <mergeCell ref="Q49:W49"/>
    <mergeCell ref="X49:AD49"/>
    <mergeCell ref="C52:I52"/>
    <mergeCell ref="J52:P52"/>
    <mergeCell ref="Q52:W52"/>
    <mergeCell ref="X52:AD52"/>
    <mergeCell ref="C50:I50"/>
    <mergeCell ref="J50:P50"/>
    <mergeCell ref="Q50:W50"/>
    <mergeCell ref="X50:AD50"/>
  </mergeCells>
  <phoneticPr fontId="1"/>
  <conditionalFormatting sqref="W8">
    <cfRule type="expression" dxfId="14" priority="1" stopIfTrue="1">
      <formula>AND(W8&gt;=43831,W8&lt;=46752,MONTH(W8)&gt;=10,DAY(W8)&gt;=10)</formula>
    </cfRule>
    <cfRule type="expression" dxfId="13" priority="2" stopIfTrue="1">
      <formula>AND(W8&gt;=43831,W8&lt;=46752,MONTH(W8)&gt;=10,DAY(W8)&lt;10)</formula>
    </cfRule>
    <cfRule type="expression" dxfId="12" priority="3" stopIfTrue="1">
      <formula>AND(W8&gt;=43831,W8&lt;=46752,MONTH(W8)&lt;10,DAY(W8)&gt;=10)</formula>
    </cfRule>
    <cfRule type="expression" dxfId="11" priority="4" stopIfTrue="1">
      <formula>AND(W8&gt;=43831,W8&lt;=46752,MONTH(W8)&lt;10,DAY(W8)&lt;10)</formula>
    </cfRule>
    <cfRule type="expression" dxfId="10" priority="5" stopIfTrue="1">
      <formula>AND(W8&gt;=43586,W8&lt;=43830,MONTH(W8)&gt;=10,DAY(W8)&gt;=10)</formula>
    </cfRule>
    <cfRule type="expression" dxfId="9" priority="6" stopIfTrue="1">
      <formula>AND(W8&gt;=43586,W8&lt;=43830,MONTH(W8)&gt;=10,DAY(W8)&lt;10)</formula>
    </cfRule>
    <cfRule type="expression" dxfId="8" priority="7" stopIfTrue="1">
      <formula>AND(W8&gt;=43586,W8&lt;=43830,MONTH(W8)&lt;10,DAY(W8)&gt;=10)</formula>
    </cfRule>
    <cfRule type="expression" dxfId="7" priority="8" stopIfTrue="1">
      <formula>AND(W8&gt;=43586,W8&lt;=43830,MONTH(W8)&lt;10,DAY(W8)&lt;10)</formula>
    </cfRule>
    <cfRule type="expression" dxfId="6" priority="9" stopIfTrue="1">
      <formula>AND(MONTH(W8)&gt;=10,DAY(W8)&gt;=10)</formula>
    </cfRule>
    <cfRule type="expression" dxfId="5" priority="10" stopIfTrue="1">
      <formula>AND(MONTH(W8)&lt;10,DAY(W8)&gt;=10)</formula>
    </cfRule>
    <cfRule type="expression" dxfId="4" priority="11" stopIfTrue="1">
      <formula>AND(MONTH(W8)&lt;10,DAY(W8)&lt;10)</formula>
    </cfRule>
    <cfRule type="expression" dxfId="3" priority="12" stopIfTrue="1">
      <formula>AND(MONTH(W8)&gt;=10,DAY(W8)&lt;10)</formula>
    </cfRule>
  </conditionalFormatting>
  <dataValidations count="5">
    <dataValidation imeMode="off" allowBlank="1" showInputMessage="1" showErrorMessage="1" prompt="日付を記入。_x000a_「２０○○／○○／○○」で記入可。" sqref="J48:AD52"/>
    <dataValidation type="list" showInputMessage="1" showErrorMessage="1" prompt="リストより選択" sqref="K23:M23">
      <formula1>"有,無,　,"</formula1>
    </dataValidation>
    <dataValidation imeMode="off" allowBlank="1" showInputMessage="1" showErrorMessage="1" sqref="P27:R27"/>
    <dataValidation imeMode="hiragana" allowBlank="1" showInputMessage="1" showErrorMessage="1" prompt="箇条書きにて記載" sqref="D41:AF43 D36:AF38 P28:AF33"/>
    <dataValidation imeMode="hiragana" allowBlank="1" showInputMessage="1" showErrorMessage="1" sqref="X14:AE14"/>
  </dataValidations>
  <pageMargins left="0.9055118110236221" right="0.51181102362204722" top="0.74803149606299213" bottom="0.74803149606299213" header="0.31496062992125984" footer="0.31496062992125984"/>
  <pageSetup paperSize="9" orientation="portrait" blackAndWhite="1" r:id="rId1"/>
  <drawing r:id="rId2"/>
  <legacyDrawing r:id="rId3"/>
  <oleObjects>
    <mc:AlternateContent xmlns:mc="http://schemas.openxmlformats.org/markup-compatibility/2006">
      <mc:Choice Requires="x14">
        <oleObject progId="Excel.Sheet.12" shapeId="9217" r:id="rId4">
          <objectPr defaultSize="0" autoPict="0" r:id="rId5">
            <anchor moveWithCells="1">
              <from>
                <xdr:col>1</xdr:col>
                <xdr:colOff>0</xdr:colOff>
                <xdr:row>60</xdr:row>
                <xdr:rowOff>104775</xdr:rowOff>
              </from>
              <to>
                <xdr:col>19</xdr:col>
                <xdr:colOff>57150</xdr:colOff>
                <xdr:row>67</xdr:row>
                <xdr:rowOff>57150</xdr:rowOff>
              </to>
            </anchor>
          </objectPr>
        </oleObject>
      </mc:Choice>
      <mc:Fallback>
        <oleObject progId="Excel.Sheet.12" shapeId="9217"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3"/>
  <sheetViews>
    <sheetView view="pageBreakPreview" topLeftCell="A28" zoomScale="90" zoomScaleNormal="100" zoomScaleSheetLayoutView="90" workbookViewId="0">
      <selection activeCell="C30" sqref="C30"/>
    </sheetView>
  </sheetViews>
  <sheetFormatPr defaultRowHeight="13.5"/>
  <cols>
    <col min="1" max="1" width="3.625" customWidth="1"/>
    <col min="2" max="2" width="14.125" style="82" bestFit="1" customWidth="1"/>
    <col min="3" max="3" width="70.625" style="82" customWidth="1"/>
    <col min="4" max="5" width="11.625" style="82" customWidth="1"/>
  </cols>
  <sheetData>
    <row r="1" spans="1:5" ht="14.25">
      <c r="A1" s="73" t="str">
        <f>IF(C34="","様式１０－１","")</f>
        <v>様式１０－１</v>
      </c>
    </row>
    <row r="2" spans="1:5" ht="14.25">
      <c r="A2" s="84" t="s">
        <v>235</v>
      </c>
      <c r="B2" s="85"/>
      <c r="C2" s="86">
        <f>様式1!$J$32</f>
        <v>0</v>
      </c>
      <c r="D2" s="85"/>
      <c r="E2" s="85"/>
    </row>
    <row r="3" spans="1:5" ht="27" customHeight="1" thickBot="1">
      <c r="A3" s="87" t="s">
        <v>189</v>
      </c>
      <c r="B3" s="88"/>
      <c r="C3" s="88"/>
      <c r="D3" s="88"/>
      <c r="E3" s="88"/>
    </row>
    <row r="4" spans="1:5" ht="27" customHeight="1" thickBot="1">
      <c r="A4" s="797" t="s">
        <v>187</v>
      </c>
      <c r="B4" s="798"/>
      <c r="C4" s="799"/>
      <c r="D4" s="91" t="s">
        <v>190</v>
      </c>
      <c r="E4" s="90" t="s">
        <v>170</v>
      </c>
    </row>
    <row r="5" spans="1:5" ht="27" customHeight="1">
      <c r="A5" s="93">
        <v>1</v>
      </c>
      <c r="B5" s="96" t="s">
        <v>172</v>
      </c>
      <c r="C5" s="135" t="s">
        <v>154</v>
      </c>
      <c r="D5" s="97"/>
      <c r="E5" s="98" t="str">
        <f>IF(D5="－","－","")</f>
        <v/>
      </c>
    </row>
    <row r="6" spans="1:5" ht="27" customHeight="1">
      <c r="A6" s="94"/>
      <c r="B6" s="89"/>
      <c r="C6" s="136" t="s">
        <v>171</v>
      </c>
      <c r="D6" s="118"/>
      <c r="E6" s="119"/>
    </row>
    <row r="7" spans="1:5" ht="27" customHeight="1">
      <c r="A7" s="94"/>
      <c r="B7" s="89"/>
      <c r="C7" s="136" t="s">
        <v>173</v>
      </c>
      <c r="D7" s="118"/>
      <c r="E7" s="119" t="str">
        <f t="shared" ref="E7:E33" si="0">IF(D7="－","－","")</f>
        <v/>
      </c>
    </row>
    <row r="8" spans="1:5" ht="27" customHeight="1">
      <c r="A8" s="94"/>
      <c r="B8" s="89"/>
      <c r="C8" s="136" t="s">
        <v>174</v>
      </c>
      <c r="D8" s="118"/>
      <c r="E8" s="119" t="str">
        <f t="shared" si="0"/>
        <v/>
      </c>
    </row>
    <row r="9" spans="1:5" ht="27" customHeight="1">
      <c r="A9" s="94"/>
      <c r="B9" s="89"/>
      <c r="C9" s="136" t="s">
        <v>175</v>
      </c>
      <c r="D9" s="118"/>
      <c r="E9" s="119" t="str">
        <f t="shared" si="0"/>
        <v/>
      </c>
    </row>
    <row r="10" spans="1:5" ht="27" customHeight="1">
      <c r="A10" s="94"/>
      <c r="B10" s="89"/>
      <c r="C10" s="136" t="s">
        <v>176</v>
      </c>
      <c r="D10" s="118"/>
      <c r="E10" s="119" t="str">
        <f t="shared" si="0"/>
        <v/>
      </c>
    </row>
    <row r="11" spans="1:5" ht="27" customHeight="1">
      <c r="A11" s="94"/>
      <c r="B11" s="89"/>
      <c r="C11" s="136" t="s">
        <v>177</v>
      </c>
      <c r="D11" s="118"/>
      <c r="E11" s="119" t="str">
        <f t="shared" si="0"/>
        <v/>
      </c>
    </row>
    <row r="12" spans="1:5" ht="27" customHeight="1" thickBot="1">
      <c r="A12" s="95"/>
      <c r="B12" s="99"/>
      <c r="C12" s="137" t="s">
        <v>178</v>
      </c>
      <c r="D12" s="100"/>
      <c r="E12" s="101" t="str">
        <f t="shared" si="0"/>
        <v/>
      </c>
    </row>
    <row r="13" spans="1:5" ht="27" customHeight="1">
      <c r="A13" s="102">
        <v>2</v>
      </c>
      <c r="B13" s="111" t="s">
        <v>179</v>
      </c>
      <c r="C13" s="135" t="s">
        <v>155</v>
      </c>
      <c r="D13" s="97"/>
      <c r="E13" s="98" t="str">
        <f t="shared" si="0"/>
        <v/>
      </c>
    </row>
    <row r="14" spans="1:5" ht="25.5">
      <c r="A14" s="103"/>
      <c r="B14" s="112"/>
      <c r="C14" s="138" t="s">
        <v>184</v>
      </c>
      <c r="D14" s="118"/>
      <c r="E14" s="119" t="str">
        <f t="shared" si="0"/>
        <v/>
      </c>
    </row>
    <row r="15" spans="1:5" ht="27" customHeight="1">
      <c r="A15" s="103"/>
      <c r="B15" s="112"/>
      <c r="C15" s="136" t="s">
        <v>156</v>
      </c>
      <c r="D15" s="118"/>
      <c r="E15" s="119" t="str">
        <f t="shared" si="0"/>
        <v/>
      </c>
    </row>
    <row r="16" spans="1:5" ht="27" customHeight="1">
      <c r="A16" s="103"/>
      <c r="B16" s="112"/>
      <c r="C16" s="136" t="s">
        <v>157</v>
      </c>
      <c r="D16" s="118"/>
      <c r="E16" s="119" t="str">
        <f t="shared" si="0"/>
        <v/>
      </c>
    </row>
    <row r="17" spans="1:5" ht="27" customHeight="1" thickBot="1">
      <c r="A17" s="104"/>
      <c r="B17" s="113"/>
      <c r="C17" s="137" t="s">
        <v>158</v>
      </c>
      <c r="D17" s="100"/>
      <c r="E17" s="101" t="str">
        <f t="shared" si="0"/>
        <v/>
      </c>
    </row>
    <row r="18" spans="1:5" ht="27" customHeight="1">
      <c r="A18" s="102">
        <v>3</v>
      </c>
      <c r="B18" s="111" t="s">
        <v>180</v>
      </c>
      <c r="C18" s="135" t="s">
        <v>185</v>
      </c>
      <c r="D18" s="97"/>
      <c r="E18" s="98" t="str">
        <f t="shared" si="0"/>
        <v/>
      </c>
    </row>
    <row r="19" spans="1:5" ht="27" customHeight="1">
      <c r="A19" s="103"/>
      <c r="B19" s="112"/>
      <c r="C19" s="136" t="s">
        <v>159</v>
      </c>
      <c r="D19" s="118"/>
      <c r="E19" s="119" t="str">
        <f t="shared" si="0"/>
        <v/>
      </c>
    </row>
    <row r="20" spans="1:5" ht="27" customHeight="1">
      <c r="A20" s="103"/>
      <c r="B20" s="112"/>
      <c r="C20" s="136" t="s">
        <v>186</v>
      </c>
      <c r="D20" s="118"/>
      <c r="E20" s="119" t="str">
        <f t="shared" si="0"/>
        <v/>
      </c>
    </row>
    <row r="21" spans="1:5" ht="27" customHeight="1">
      <c r="A21" s="103"/>
      <c r="B21" s="112"/>
      <c r="C21" s="136" t="s">
        <v>160</v>
      </c>
      <c r="D21" s="118"/>
      <c r="E21" s="119" t="str">
        <f t="shared" si="0"/>
        <v/>
      </c>
    </row>
    <row r="22" spans="1:5" ht="27" customHeight="1">
      <c r="A22" s="103"/>
      <c r="B22" s="112"/>
      <c r="C22" s="136" t="s">
        <v>161</v>
      </c>
      <c r="D22" s="118"/>
      <c r="E22" s="119" t="str">
        <f t="shared" si="0"/>
        <v/>
      </c>
    </row>
    <row r="23" spans="1:5" ht="27" customHeight="1">
      <c r="A23" s="103"/>
      <c r="B23" s="112"/>
      <c r="C23" s="136" t="s">
        <v>183</v>
      </c>
      <c r="D23" s="118"/>
      <c r="E23" s="119" t="str">
        <f t="shared" si="0"/>
        <v/>
      </c>
    </row>
    <row r="24" spans="1:5" ht="27" customHeight="1">
      <c r="A24" s="103"/>
      <c r="B24" s="112"/>
      <c r="C24" s="136" t="s">
        <v>162</v>
      </c>
      <c r="D24" s="118"/>
      <c r="E24" s="119" t="str">
        <f t="shared" si="0"/>
        <v/>
      </c>
    </row>
    <row r="25" spans="1:5" ht="27" customHeight="1">
      <c r="A25" s="103"/>
      <c r="B25" s="112"/>
      <c r="C25" s="136" t="s">
        <v>163</v>
      </c>
      <c r="D25" s="118"/>
      <c r="E25" s="119" t="str">
        <f t="shared" si="0"/>
        <v/>
      </c>
    </row>
    <row r="26" spans="1:5" ht="27" customHeight="1">
      <c r="A26" s="103"/>
      <c r="B26" s="112"/>
      <c r="C26" s="136" t="s">
        <v>164</v>
      </c>
      <c r="D26" s="118"/>
      <c r="E26" s="119" t="str">
        <f t="shared" si="0"/>
        <v/>
      </c>
    </row>
    <row r="27" spans="1:5" ht="27" customHeight="1">
      <c r="A27" s="103"/>
      <c r="B27" s="112"/>
      <c r="C27" s="136" t="s">
        <v>165</v>
      </c>
      <c r="D27" s="118"/>
      <c r="E27" s="119" t="str">
        <f t="shared" si="0"/>
        <v/>
      </c>
    </row>
    <row r="28" spans="1:5" ht="27" customHeight="1">
      <c r="A28" s="103"/>
      <c r="B28" s="112"/>
      <c r="C28" s="136" t="s">
        <v>166</v>
      </c>
      <c r="D28" s="118"/>
      <c r="E28" s="119" t="str">
        <f t="shared" si="0"/>
        <v/>
      </c>
    </row>
    <row r="29" spans="1:5" ht="27" customHeight="1" thickBot="1">
      <c r="A29" s="104"/>
      <c r="B29" s="113"/>
      <c r="C29" s="137" t="s">
        <v>167</v>
      </c>
      <c r="D29" s="100"/>
      <c r="E29" s="101" t="str">
        <f t="shared" si="0"/>
        <v/>
      </c>
    </row>
    <row r="30" spans="1:5" ht="27" customHeight="1" thickBot="1">
      <c r="A30" s="129">
        <v>4</v>
      </c>
      <c r="B30" s="112" t="s">
        <v>181</v>
      </c>
      <c r="C30" s="139" t="s">
        <v>168</v>
      </c>
      <c r="D30" s="92"/>
      <c r="E30" s="131" t="str">
        <f t="shared" si="0"/>
        <v/>
      </c>
    </row>
    <row r="31" spans="1:5" ht="27" customHeight="1" thickBot="1">
      <c r="A31" s="110">
        <v>5</v>
      </c>
      <c r="B31" s="114" t="s">
        <v>216</v>
      </c>
      <c r="C31" s="140" t="s">
        <v>215</v>
      </c>
      <c r="D31" s="91"/>
      <c r="E31" s="90" t="str">
        <f t="shared" si="0"/>
        <v/>
      </c>
    </row>
    <row r="32" spans="1:5" ht="27" customHeight="1" thickBot="1">
      <c r="A32" s="130">
        <v>6</v>
      </c>
      <c r="B32" s="112" t="s">
        <v>182</v>
      </c>
      <c r="C32" s="115"/>
      <c r="D32" s="92"/>
      <c r="E32" s="131" t="str">
        <f t="shared" si="0"/>
        <v/>
      </c>
    </row>
    <row r="33" spans="1:5" ht="27" customHeight="1" thickBot="1">
      <c r="A33" s="109">
        <v>7</v>
      </c>
      <c r="B33" s="114" t="s">
        <v>169</v>
      </c>
      <c r="C33" s="116"/>
      <c r="D33" s="91"/>
      <c r="E33" s="90" t="str">
        <f t="shared" si="0"/>
        <v/>
      </c>
    </row>
    <row r="34" spans="1:5" ht="27" customHeight="1" thickBot="1">
      <c r="A34" s="105" t="s">
        <v>188</v>
      </c>
      <c r="B34" s="106"/>
      <c r="C34" s="117"/>
      <c r="D34" s="107"/>
      <c r="E34" s="108"/>
    </row>
    <row r="35" spans="1:5" ht="27" customHeight="1">
      <c r="A35" s="2" t="s">
        <v>191</v>
      </c>
      <c r="B35" s="85"/>
      <c r="C35" s="85"/>
      <c r="D35" s="85"/>
      <c r="E35" s="85"/>
    </row>
    <row r="36" spans="1:5" ht="27" customHeight="1">
      <c r="A36" s="2" t="s">
        <v>193</v>
      </c>
      <c r="B36" s="85"/>
      <c r="C36" s="85"/>
      <c r="D36" s="85"/>
      <c r="E36" s="85"/>
    </row>
    <row r="37" spans="1:5" ht="27" customHeight="1">
      <c r="A37" s="2" t="s">
        <v>192</v>
      </c>
      <c r="B37" s="85"/>
      <c r="C37" s="85"/>
      <c r="D37" s="85"/>
      <c r="E37" s="85"/>
    </row>
    <row r="38" spans="1:5" ht="27" customHeight="1">
      <c r="A38" s="2" t="s">
        <v>194</v>
      </c>
      <c r="B38" s="85"/>
      <c r="C38" s="85"/>
      <c r="D38" s="85"/>
      <c r="E38" s="85"/>
    </row>
    <row r="39" spans="1:5" ht="27" customHeight="1"/>
    <row r="40" spans="1:5" ht="27" customHeight="1"/>
    <row r="41" spans="1:5" ht="27" customHeight="1"/>
    <row r="42" spans="1:5" ht="27" customHeight="1"/>
    <row r="43" spans="1:5" ht="27" customHeight="1"/>
  </sheetData>
  <mergeCells count="1">
    <mergeCell ref="A4:C4"/>
  </mergeCells>
  <phoneticPr fontId="46"/>
  <dataValidations count="2">
    <dataValidation type="list" allowBlank="1" showInputMessage="1" showErrorMessage="1" promptTitle="病院提出" prompt="病院に提出するのものは○、該当がなく提出しないものは－を選択" sqref="D5:D33">
      <formula1>"○,－"</formula1>
    </dataValidation>
    <dataValidation imeMode="off" allowBlank="1" showInputMessage="1" showErrorMessage="1" sqref="C34:E34"/>
  </dataValidations>
  <printOptions horizontalCentered="1"/>
  <pageMargins left="0.78740157480314965" right="0.19685039370078741" top="0.78740157480314965" bottom="0.39370078740157483" header="0.31496062992125984" footer="0.31496062992125984"/>
  <pageSetup paperSize="9" scale="77"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55"/>
  <sheetViews>
    <sheetView view="pageBreakPreview" zoomScale="90" zoomScaleNormal="100" zoomScaleSheetLayoutView="90" workbookViewId="0">
      <selection activeCell="C30" sqref="C30"/>
    </sheetView>
  </sheetViews>
  <sheetFormatPr defaultRowHeight="13.5"/>
  <cols>
    <col min="1" max="1" width="3.625" customWidth="1"/>
    <col min="2" max="2" width="14.125" style="82" bestFit="1" customWidth="1"/>
    <col min="3" max="3" width="70.625" style="82" customWidth="1"/>
    <col min="4" max="5" width="11.625" style="82" customWidth="1"/>
  </cols>
  <sheetData>
    <row r="1" spans="1:5" ht="14.25">
      <c r="A1" s="73" t="str">
        <f>IF(C46="","様式１０－２","")</f>
        <v>様式１０－２</v>
      </c>
    </row>
    <row r="2" spans="1:5" ht="14.25">
      <c r="A2" s="84" t="s">
        <v>235</v>
      </c>
      <c r="B2" s="85"/>
      <c r="C2" s="86">
        <f>様式1!$J$32</f>
        <v>0</v>
      </c>
      <c r="D2" s="85"/>
      <c r="E2" s="85"/>
    </row>
    <row r="3" spans="1:5" ht="27" customHeight="1" thickBot="1">
      <c r="A3" s="87" t="s">
        <v>195</v>
      </c>
      <c r="B3" s="88"/>
      <c r="C3" s="88"/>
      <c r="D3" s="88"/>
      <c r="E3" s="88"/>
    </row>
    <row r="4" spans="1:5" ht="27" customHeight="1" thickBot="1">
      <c r="A4" s="800" t="s">
        <v>187</v>
      </c>
      <c r="B4" s="801"/>
      <c r="C4" s="802"/>
      <c r="D4" s="97" t="s">
        <v>190</v>
      </c>
      <c r="E4" s="98" t="s">
        <v>170</v>
      </c>
    </row>
    <row r="5" spans="1:5" ht="27" customHeight="1">
      <c r="A5" s="102">
        <v>1</v>
      </c>
      <c r="B5" s="111" t="s">
        <v>221</v>
      </c>
      <c r="C5" s="141" t="s">
        <v>196</v>
      </c>
      <c r="D5" s="97"/>
      <c r="E5" s="98" t="str">
        <f>IF(D5="－","－","")</f>
        <v/>
      </c>
    </row>
    <row r="6" spans="1:5" ht="27" customHeight="1">
      <c r="A6" s="103"/>
      <c r="B6" s="112"/>
      <c r="C6" s="142" t="s">
        <v>197</v>
      </c>
      <c r="D6" s="126"/>
      <c r="E6" s="127"/>
    </row>
    <row r="7" spans="1:5" ht="27" customHeight="1">
      <c r="A7" s="103"/>
      <c r="B7" s="112"/>
      <c r="C7" s="142" t="s">
        <v>198</v>
      </c>
      <c r="D7" s="126"/>
      <c r="E7" s="127" t="str">
        <f t="shared" ref="E7:E45" si="0">IF(D7="－","－","")</f>
        <v/>
      </c>
    </row>
    <row r="8" spans="1:5" ht="27" customHeight="1">
      <c r="A8" s="103"/>
      <c r="B8" s="112"/>
      <c r="C8" s="142" t="s">
        <v>199</v>
      </c>
      <c r="D8" s="126"/>
      <c r="E8" s="127" t="str">
        <f t="shared" si="0"/>
        <v/>
      </c>
    </row>
    <row r="9" spans="1:5" ht="27" customHeight="1">
      <c r="A9" s="103"/>
      <c r="B9" s="112"/>
      <c r="C9" s="143" t="s">
        <v>200</v>
      </c>
      <c r="D9" s="126"/>
      <c r="E9" s="127" t="str">
        <f t="shared" si="0"/>
        <v/>
      </c>
    </row>
    <row r="10" spans="1:5" ht="27" customHeight="1">
      <c r="A10" s="103"/>
      <c r="B10" s="112"/>
      <c r="C10" s="142" t="s">
        <v>211</v>
      </c>
      <c r="D10" s="126"/>
      <c r="E10" s="127" t="str">
        <f t="shared" si="0"/>
        <v/>
      </c>
    </row>
    <row r="11" spans="1:5" ht="27" customHeight="1" thickBot="1">
      <c r="A11" s="104"/>
      <c r="B11" s="113"/>
      <c r="C11" s="144"/>
      <c r="D11" s="100"/>
      <c r="E11" s="101" t="str">
        <f t="shared" si="0"/>
        <v/>
      </c>
    </row>
    <row r="12" spans="1:5" ht="27" customHeight="1">
      <c r="A12" s="102">
        <v>2</v>
      </c>
      <c r="B12" s="111" t="s">
        <v>222</v>
      </c>
      <c r="C12" s="141" t="s">
        <v>203</v>
      </c>
      <c r="D12" s="97"/>
      <c r="E12" s="98" t="str">
        <f t="shared" si="0"/>
        <v/>
      </c>
    </row>
    <row r="13" spans="1:5" ht="27" customHeight="1">
      <c r="A13" s="103"/>
      <c r="B13" s="112"/>
      <c r="C13" s="142" t="s">
        <v>204</v>
      </c>
      <c r="D13" s="126"/>
      <c r="E13" s="127" t="str">
        <f t="shared" si="0"/>
        <v/>
      </c>
    </row>
    <row r="14" spans="1:5" ht="27" customHeight="1">
      <c r="A14" s="103"/>
      <c r="B14" s="112"/>
      <c r="C14" s="142" t="s">
        <v>205</v>
      </c>
      <c r="D14" s="126"/>
      <c r="E14" s="127" t="str">
        <f t="shared" si="0"/>
        <v/>
      </c>
    </row>
    <row r="15" spans="1:5" ht="27" customHeight="1">
      <c r="A15" s="103"/>
      <c r="B15" s="112"/>
      <c r="C15" s="142" t="s">
        <v>202</v>
      </c>
      <c r="D15" s="126"/>
      <c r="E15" s="127" t="str">
        <f t="shared" si="0"/>
        <v/>
      </c>
    </row>
    <row r="16" spans="1:5" ht="27" customHeight="1" thickBot="1">
      <c r="A16" s="104"/>
      <c r="B16" s="113"/>
      <c r="C16" s="144"/>
      <c r="D16" s="100"/>
      <c r="E16" s="101" t="str">
        <f t="shared" si="0"/>
        <v/>
      </c>
    </row>
    <row r="17" spans="1:5" ht="27" customHeight="1">
      <c r="A17" s="102">
        <v>2</v>
      </c>
      <c r="B17" s="111" t="s">
        <v>201</v>
      </c>
      <c r="C17" s="141" t="s">
        <v>206</v>
      </c>
      <c r="D17" s="97"/>
      <c r="E17" s="98" t="str">
        <f t="shared" si="0"/>
        <v/>
      </c>
    </row>
    <row r="18" spans="1:5" ht="27" customHeight="1">
      <c r="A18" s="103"/>
      <c r="B18" s="112"/>
      <c r="C18" s="142" t="s">
        <v>207</v>
      </c>
      <c r="D18" s="126"/>
      <c r="E18" s="127" t="str">
        <f t="shared" si="0"/>
        <v/>
      </c>
    </row>
    <row r="19" spans="1:5" ht="27" customHeight="1">
      <c r="A19" s="103"/>
      <c r="B19" s="112"/>
      <c r="C19" s="142" t="s">
        <v>208</v>
      </c>
      <c r="D19" s="126"/>
      <c r="E19" s="127" t="str">
        <f t="shared" si="0"/>
        <v/>
      </c>
    </row>
    <row r="20" spans="1:5" ht="27" customHeight="1">
      <c r="A20" s="103"/>
      <c r="B20" s="112"/>
      <c r="C20" s="142" t="s">
        <v>202</v>
      </c>
      <c r="D20" s="126"/>
      <c r="E20" s="127" t="str">
        <f t="shared" si="0"/>
        <v/>
      </c>
    </row>
    <row r="21" spans="1:5" ht="27" customHeight="1" thickBot="1">
      <c r="A21" s="104"/>
      <c r="B21" s="113"/>
      <c r="C21" s="144"/>
      <c r="D21" s="100"/>
      <c r="E21" s="101" t="str">
        <f t="shared" si="0"/>
        <v/>
      </c>
    </row>
    <row r="22" spans="1:5" ht="27" customHeight="1">
      <c r="A22" s="102">
        <v>4</v>
      </c>
      <c r="B22" s="111" t="s">
        <v>210</v>
      </c>
      <c r="C22" s="141" t="s">
        <v>209</v>
      </c>
      <c r="D22" s="97"/>
      <c r="E22" s="98" t="str">
        <f t="shared" si="0"/>
        <v/>
      </c>
    </row>
    <row r="23" spans="1:5" ht="27" customHeight="1">
      <c r="A23" s="103"/>
      <c r="B23" s="112"/>
      <c r="C23" s="142" t="s">
        <v>213</v>
      </c>
      <c r="D23" s="126"/>
      <c r="E23" s="127" t="str">
        <f t="shared" si="0"/>
        <v/>
      </c>
    </row>
    <row r="24" spans="1:5" ht="27" customHeight="1">
      <c r="A24" s="103"/>
      <c r="B24" s="112"/>
      <c r="C24" s="142" t="s">
        <v>211</v>
      </c>
      <c r="D24" s="126"/>
      <c r="E24" s="127" t="str">
        <f t="shared" si="0"/>
        <v/>
      </c>
    </row>
    <row r="25" spans="1:5" ht="27" customHeight="1" thickBot="1">
      <c r="A25" s="104"/>
      <c r="B25" s="113"/>
      <c r="C25" s="144"/>
      <c r="D25" s="100"/>
      <c r="E25" s="101" t="str">
        <f t="shared" si="0"/>
        <v/>
      </c>
    </row>
    <row r="26" spans="1:5" ht="27" customHeight="1">
      <c r="A26" s="120">
        <v>5</v>
      </c>
      <c r="B26" s="111" t="s">
        <v>202</v>
      </c>
      <c r="C26" s="141" t="s">
        <v>212</v>
      </c>
      <c r="D26" s="97"/>
      <c r="E26" s="98" t="str">
        <f t="shared" si="0"/>
        <v/>
      </c>
    </row>
    <row r="27" spans="1:5" ht="27" customHeight="1">
      <c r="A27" s="103"/>
      <c r="B27" s="112"/>
      <c r="C27" s="143" t="s">
        <v>217</v>
      </c>
      <c r="D27" s="126"/>
      <c r="E27" s="127" t="str">
        <f t="shared" si="0"/>
        <v/>
      </c>
    </row>
    <row r="28" spans="1:5" ht="27" customHeight="1">
      <c r="A28" s="103"/>
      <c r="B28" s="112"/>
      <c r="C28" s="143" t="s">
        <v>214</v>
      </c>
      <c r="D28" s="126"/>
      <c r="E28" s="127" t="str">
        <f t="shared" si="0"/>
        <v/>
      </c>
    </row>
    <row r="29" spans="1:5" ht="27" customHeight="1">
      <c r="A29" s="103"/>
      <c r="B29" s="112"/>
      <c r="C29" s="143" t="s">
        <v>1110</v>
      </c>
      <c r="D29" s="126"/>
      <c r="E29" s="127" t="str">
        <f t="shared" si="0"/>
        <v/>
      </c>
    </row>
    <row r="30" spans="1:5" ht="27" customHeight="1">
      <c r="A30" s="103"/>
      <c r="B30" s="112"/>
      <c r="C30" s="142" t="s">
        <v>218</v>
      </c>
      <c r="D30" s="126"/>
      <c r="E30" s="127" t="str">
        <f t="shared" si="0"/>
        <v/>
      </c>
    </row>
    <row r="31" spans="1:5" ht="27" customHeight="1">
      <c r="A31" s="103"/>
      <c r="B31" s="112"/>
      <c r="C31" s="143" t="s">
        <v>219</v>
      </c>
      <c r="D31" s="126"/>
      <c r="E31" s="127" t="str">
        <f t="shared" si="0"/>
        <v/>
      </c>
    </row>
    <row r="32" spans="1:5" ht="27" customHeight="1">
      <c r="A32" s="103"/>
      <c r="B32" s="112"/>
      <c r="C32" s="143" t="s">
        <v>220</v>
      </c>
      <c r="D32" s="126"/>
      <c r="E32" s="127" t="str">
        <f t="shared" si="0"/>
        <v/>
      </c>
    </row>
    <row r="33" spans="1:5" ht="27" customHeight="1">
      <c r="A33" s="103"/>
      <c r="B33" s="112"/>
      <c r="C33" s="142" t="s">
        <v>236</v>
      </c>
      <c r="D33" s="126"/>
      <c r="E33" s="127" t="str">
        <f t="shared" si="0"/>
        <v/>
      </c>
    </row>
    <row r="34" spans="1:5" ht="27" customHeight="1" thickBot="1">
      <c r="A34" s="104"/>
      <c r="B34" s="113"/>
      <c r="C34" s="144"/>
      <c r="D34" s="100"/>
      <c r="E34" s="101" t="str">
        <f t="shared" si="0"/>
        <v/>
      </c>
    </row>
    <row r="35" spans="1:5" ht="27" customHeight="1">
      <c r="A35" s="120">
        <v>6</v>
      </c>
      <c r="B35" s="111" t="s">
        <v>223</v>
      </c>
      <c r="C35" s="141" t="s">
        <v>224</v>
      </c>
      <c r="D35" s="97"/>
      <c r="E35" s="98" t="str">
        <f t="shared" si="0"/>
        <v/>
      </c>
    </row>
    <row r="36" spans="1:5" ht="27" customHeight="1">
      <c r="A36" s="103"/>
      <c r="B36" s="112"/>
      <c r="C36" s="143" t="s">
        <v>225</v>
      </c>
      <c r="D36" s="126"/>
      <c r="E36" s="127" t="str">
        <f t="shared" si="0"/>
        <v/>
      </c>
    </row>
    <row r="37" spans="1:5" ht="27" customHeight="1">
      <c r="A37" s="103"/>
      <c r="B37" s="112"/>
      <c r="C37" s="143" t="s">
        <v>226</v>
      </c>
      <c r="D37" s="126"/>
      <c r="E37" s="127" t="str">
        <f t="shared" si="0"/>
        <v/>
      </c>
    </row>
    <row r="38" spans="1:5" ht="27" customHeight="1">
      <c r="A38" s="103"/>
      <c r="B38" s="112"/>
      <c r="C38" s="143" t="s">
        <v>228</v>
      </c>
      <c r="D38" s="126"/>
      <c r="E38" s="127" t="str">
        <f t="shared" si="0"/>
        <v/>
      </c>
    </row>
    <row r="39" spans="1:5" ht="27" customHeight="1">
      <c r="A39" s="103"/>
      <c r="B39" s="112"/>
      <c r="C39" s="143" t="s">
        <v>229</v>
      </c>
      <c r="D39" s="126"/>
      <c r="E39" s="127" t="str">
        <f t="shared" si="0"/>
        <v/>
      </c>
    </row>
    <row r="40" spans="1:5" ht="27" customHeight="1">
      <c r="A40" s="103"/>
      <c r="B40" s="112"/>
      <c r="C40" s="143" t="s">
        <v>230</v>
      </c>
      <c r="D40" s="126"/>
      <c r="E40" s="127" t="str">
        <f t="shared" si="0"/>
        <v/>
      </c>
    </row>
    <row r="41" spans="1:5" ht="27" customHeight="1">
      <c r="A41" s="103"/>
      <c r="B41" s="112"/>
      <c r="C41" s="143" t="s">
        <v>231</v>
      </c>
      <c r="D41" s="126"/>
      <c r="E41" s="127" t="str">
        <f t="shared" si="0"/>
        <v/>
      </c>
    </row>
    <row r="42" spans="1:5" ht="27" customHeight="1">
      <c r="A42" s="103"/>
      <c r="B42" s="112"/>
      <c r="C42" s="143" t="s">
        <v>232</v>
      </c>
      <c r="D42" s="126"/>
      <c r="E42" s="127" t="str">
        <f t="shared" si="0"/>
        <v/>
      </c>
    </row>
    <row r="43" spans="1:5" ht="27" customHeight="1">
      <c r="A43" s="103"/>
      <c r="B43" s="112"/>
      <c r="C43" s="143" t="s">
        <v>233</v>
      </c>
      <c r="D43" s="126"/>
      <c r="E43" s="127" t="str">
        <f t="shared" si="0"/>
        <v/>
      </c>
    </row>
    <row r="44" spans="1:5" ht="27" customHeight="1">
      <c r="A44" s="103"/>
      <c r="B44" s="112"/>
      <c r="C44" s="143" t="s">
        <v>227</v>
      </c>
      <c r="D44" s="126"/>
      <c r="E44" s="127" t="str">
        <f t="shared" si="0"/>
        <v/>
      </c>
    </row>
    <row r="45" spans="1:5" ht="27" customHeight="1" thickBot="1">
      <c r="A45" s="104"/>
      <c r="B45" s="113"/>
      <c r="C45" s="144"/>
      <c r="D45" s="100"/>
      <c r="E45" s="101" t="str">
        <f t="shared" si="0"/>
        <v/>
      </c>
    </row>
    <row r="46" spans="1:5" ht="27" customHeight="1" thickBot="1">
      <c r="A46" s="121" t="s">
        <v>188</v>
      </c>
      <c r="B46" s="122"/>
      <c r="C46" s="125"/>
      <c r="D46" s="123"/>
      <c r="E46" s="124"/>
    </row>
    <row r="47" spans="1:5" s="82" customFormat="1" ht="27" customHeight="1">
      <c r="A47" s="2" t="s">
        <v>191</v>
      </c>
      <c r="B47" s="85"/>
      <c r="C47" s="85"/>
      <c r="D47" s="85"/>
      <c r="E47" s="85"/>
    </row>
    <row r="48" spans="1:5" s="82" customFormat="1" ht="27" customHeight="1">
      <c r="A48" s="2" t="s">
        <v>234</v>
      </c>
      <c r="B48" s="85"/>
      <c r="C48" s="85"/>
      <c r="D48" s="85"/>
      <c r="E48" s="85"/>
    </row>
    <row r="49" spans="1:5" s="82" customFormat="1" ht="27" customHeight="1">
      <c r="A49" s="2" t="s">
        <v>192</v>
      </c>
      <c r="B49" s="85"/>
      <c r="C49" s="85"/>
      <c r="D49" s="85"/>
      <c r="E49" s="85"/>
    </row>
    <row r="50" spans="1:5" s="82" customFormat="1" ht="27" customHeight="1">
      <c r="A50" s="2" t="s">
        <v>194</v>
      </c>
      <c r="B50" s="85"/>
      <c r="C50" s="85"/>
      <c r="D50" s="85"/>
      <c r="E50" s="85"/>
    </row>
    <row r="51" spans="1:5" s="82" customFormat="1" ht="27" customHeight="1">
      <c r="A51"/>
    </row>
    <row r="52" spans="1:5" s="82" customFormat="1" ht="27" customHeight="1">
      <c r="A52"/>
    </row>
    <row r="53" spans="1:5" s="82" customFormat="1" ht="27" customHeight="1">
      <c r="A53"/>
    </row>
    <row r="54" spans="1:5" s="82" customFormat="1" ht="27" customHeight="1">
      <c r="A54"/>
    </row>
    <row r="55" spans="1:5" s="82" customFormat="1" ht="27" customHeight="1">
      <c r="A55"/>
    </row>
  </sheetData>
  <mergeCells count="1">
    <mergeCell ref="A4:C4"/>
  </mergeCells>
  <phoneticPr fontId="46"/>
  <dataValidations count="2">
    <dataValidation imeMode="off" allowBlank="1" showInputMessage="1" showErrorMessage="1" sqref="C46:E46"/>
    <dataValidation type="list" allowBlank="1" showInputMessage="1" showErrorMessage="1" promptTitle="病院提出" prompt="病院に提出するのものは○、該当がなく提出しないものは－を選択" sqref="D5:D45">
      <formula1>"○,－"</formula1>
    </dataValidation>
  </dataValidations>
  <printOptions horizontalCentered="1"/>
  <pageMargins left="0.78740157480314965" right="0.39370078740157483" top="0.78740157480314965" bottom="0.39370078740157483" header="0.31496062992125984" footer="0.31496062992125984"/>
  <pageSetup paperSize="9" scale="5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101"/>
  <sheetViews>
    <sheetView view="pageBreakPreview" topLeftCell="A43" zoomScaleNormal="100" zoomScaleSheetLayoutView="85" workbookViewId="0">
      <selection activeCell="C30" sqref="C30:I31"/>
    </sheetView>
  </sheetViews>
  <sheetFormatPr defaultColWidth="3.125" defaultRowHeight="17.100000000000001" customHeight="1"/>
  <cols>
    <col min="1" max="1" width="3.125" style="289"/>
    <col min="2" max="2" width="3.125" style="289" customWidth="1"/>
    <col min="3" max="24" width="3.125" style="289"/>
    <col min="25" max="25" width="3.125" style="289" customWidth="1"/>
    <col min="26" max="30" width="3.125" style="289"/>
    <col min="31" max="31" width="64.25" style="289" customWidth="1"/>
    <col min="32" max="16384" width="3.125" style="289"/>
  </cols>
  <sheetData>
    <row r="1" spans="2:31" ht="17.100000000000001" customHeight="1" thickBot="1">
      <c r="B1" s="288"/>
    </row>
    <row r="2" spans="2:31" ht="17.100000000000001" customHeight="1" thickTop="1">
      <c r="B2" s="813" t="s">
        <v>364</v>
      </c>
      <c r="C2" s="814"/>
      <c r="D2" s="814"/>
      <c r="E2" s="814"/>
      <c r="F2" s="814"/>
      <c r="G2" s="814"/>
      <c r="H2" s="814"/>
      <c r="I2" s="815"/>
      <c r="K2" s="819" t="s">
        <v>365</v>
      </c>
      <c r="L2" s="819"/>
      <c r="M2" s="819"/>
      <c r="N2" s="290" t="s">
        <v>366</v>
      </c>
      <c r="O2" s="820" t="s">
        <v>367</v>
      </c>
      <c r="P2" s="820"/>
      <c r="Q2" s="820"/>
      <c r="R2" s="820"/>
      <c r="S2" s="820"/>
      <c r="T2" s="820"/>
      <c r="U2" s="820"/>
      <c r="V2" s="820"/>
      <c r="W2" s="820"/>
      <c r="X2" s="820"/>
      <c r="Y2" s="820"/>
      <c r="Z2" s="820"/>
      <c r="AA2" s="820"/>
      <c r="AB2" s="820"/>
      <c r="AC2" s="820"/>
    </row>
    <row r="3" spans="2:31" ht="17.100000000000001" customHeight="1" thickBot="1">
      <c r="B3" s="816"/>
      <c r="C3" s="817"/>
      <c r="D3" s="817"/>
      <c r="E3" s="817"/>
      <c r="F3" s="817"/>
      <c r="G3" s="817"/>
      <c r="H3" s="817"/>
      <c r="I3" s="818"/>
      <c r="K3" s="819" t="s">
        <v>368</v>
      </c>
      <c r="L3" s="819"/>
      <c r="M3" s="819"/>
      <c r="N3" s="290" t="s">
        <v>366</v>
      </c>
      <c r="O3" s="820" t="s">
        <v>369</v>
      </c>
      <c r="P3" s="820"/>
      <c r="Q3" s="820"/>
      <c r="R3" s="820"/>
      <c r="S3" s="820"/>
      <c r="T3" s="820"/>
      <c r="U3" s="820"/>
      <c r="V3" s="820"/>
      <c r="W3" s="820"/>
      <c r="X3" s="820"/>
      <c r="Y3" s="820"/>
      <c r="Z3" s="820"/>
      <c r="AA3" s="820"/>
      <c r="AB3" s="820"/>
      <c r="AC3" s="820"/>
    </row>
    <row r="4" spans="2:31" ht="17.100000000000001" customHeight="1" thickTop="1">
      <c r="B4" s="289" t="s">
        <v>370</v>
      </c>
      <c r="AC4" s="291" t="s">
        <v>371</v>
      </c>
    </row>
    <row r="5" spans="2:31" ht="17.100000000000001" customHeight="1">
      <c r="B5" s="292" t="s">
        <v>372</v>
      </c>
      <c r="C5" s="293" t="s">
        <v>373</v>
      </c>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row>
    <row r="6" spans="2:31" ht="17.100000000000001" customHeight="1">
      <c r="B6" s="291" t="s">
        <v>374</v>
      </c>
      <c r="C6" s="289" t="s">
        <v>375</v>
      </c>
    </row>
    <row r="7" spans="2:31" ht="17.100000000000001" customHeight="1">
      <c r="B7" s="290"/>
      <c r="E7" s="821" t="s">
        <v>376</v>
      </c>
      <c r="F7" s="822"/>
      <c r="G7" s="822"/>
      <c r="H7" s="823">
        <v>0</v>
      </c>
      <c r="I7" s="823"/>
      <c r="J7" s="823"/>
      <c r="K7" s="823"/>
      <c r="L7" s="824"/>
      <c r="P7" s="807" t="s">
        <v>377</v>
      </c>
      <c r="Q7" s="807"/>
      <c r="R7" s="807"/>
      <c r="S7" s="807"/>
      <c r="T7" s="807"/>
      <c r="U7" s="808" t="s">
        <v>378</v>
      </c>
      <c r="V7" s="808"/>
      <c r="W7" s="808"/>
      <c r="X7" s="808"/>
    </row>
    <row r="8" spans="2:31" ht="17.100000000000001" customHeight="1">
      <c r="B8" s="290"/>
      <c r="E8" s="803" t="s">
        <v>379</v>
      </c>
      <c r="F8" s="804"/>
      <c r="G8" s="804"/>
      <c r="H8" s="805">
        <v>0</v>
      </c>
      <c r="I8" s="805"/>
      <c r="J8" s="805"/>
      <c r="K8" s="805"/>
      <c r="L8" s="806"/>
      <c r="P8" s="807" t="s">
        <v>380</v>
      </c>
      <c r="Q8" s="807"/>
      <c r="R8" s="807"/>
      <c r="S8" s="807"/>
      <c r="T8" s="807"/>
      <c r="U8" s="808" t="s">
        <v>381</v>
      </c>
      <c r="V8" s="808"/>
      <c r="W8" s="808"/>
      <c r="X8" s="808"/>
    </row>
    <row r="9" spans="2:31" ht="17.100000000000001" customHeight="1">
      <c r="B9" s="290"/>
      <c r="E9" s="809" t="s">
        <v>382</v>
      </c>
      <c r="F9" s="810"/>
      <c r="G9" s="810"/>
      <c r="H9" s="811">
        <v>0</v>
      </c>
      <c r="I9" s="811"/>
      <c r="J9" s="811"/>
      <c r="K9" s="811"/>
      <c r="L9" s="812"/>
      <c r="P9" s="807" t="s">
        <v>383</v>
      </c>
      <c r="Q9" s="807"/>
      <c r="R9" s="807"/>
      <c r="S9" s="807"/>
      <c r="T9" s="807"/>
      <c r="U9" s="808" t="s">
        <v>381</v>
      </c>
      <c r="V9" s="808"/>
      <c r="W9" s="808"/>
      <c r="X9" s="808"/>
    </row>
    <row r="10" spans="2:31" ht="17.100000000000001" customHeight="1">
      <c r="B10" s="290"/>
      <c r="E10" s="834" t="s">
        <v>384</v>
      </c>
      <c r="F10" s="835"/>
      <c r="G10" s="835"/>
      <c r="H10" s="836">
        <f>SUM(H7:L9)</f>
        <v>0</v>
      </c>
      <c r="I10" s="836"/>
      <c r="J10" s="836"/>
      <c r="K10" s="836"/>
      <c r="L10" s="837"/>
      <c r="P10" s="838"/>
      <c r="Q10" s="839"/>
      <c r="R10" s="839"/>
      <c r="S10" s="839"/>
      <c r="T10" s="840"/>
      <c r="U10" s="841"/>
      <c r="V10" s="842"/>
      <c r="W10" s="842"/>
      <c r="X10" s="843"/>
    </row>
    <row r="11" spans="2:31" ht="17.100000000000001" customHeight="1">
      <c r="B11" s="290"/>
    </row>
    <row r="12" spans="2:31" ht="17.100000000000001" customHeight="1">
      <c r="B12" s="291" t="s">
        <v>374</v>
      </c>
      <c r="C12" s="289" t="s">
        <v>385</v>
      </c>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row>
    <row r="13" spans="2:31" ht="17.100000000000001" customHeight="1">
      <c r="B13" s="291"/>
      <c r="G13" s="825" t="s">
        <v>386</v>
      </c>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row>
    <row r="14" spans="2:31" ht="17.100000000000001" customHeight="1">
      <c r="B14" s="291"/>
    </row>
    <row r="15" spans="2:31" ht="17.100000000000001" customHeight="1">
      <c r="B15" s="291" t="s">
        <v>387</v>
      </c>
      <c r="C15" s="825" t="s">
        <v>388</v>
      </c>
      <c r="D15" s="825"/>
      <c r="G15" s="826" t="s">
        <v>389</v>
      </c>
      <c r="H15" s="826"/>
      <c r="I15" s="826"/>
      <c r="J15" s="826"/>
      <c r="K15" s="826"/>
      <c r="L15" s="826"/>
      <c r="M15" s="826"/>
      <c r="N15" s="827">
        <v>0</v>
      </c>
      <c r="O15" s="827"/>
      <c r="P15" s="827"/>
      <c r="Q15" s="289" t="s">
        <v>390</v>
      </c>
      <c r="R15" s="828"/>
      <c r="S15" s="828"/>
      <c r="T15" s="828"/>
      <c r="U15" s="289" t="s">
        <v>391</v>
      </c>
      <c r="AE15" s="294"/>
    </row>
    <row r="16" spans="2:31" ht="17.100000000000001" customHeight="1">
      <c r="I16" s="829"/>
      <c r="J16" s="830"/>
      <c r="K16" s="831"/>
      <c r="L16" s="832" t="s">
        <v>392</v>
      </c>
      <c r="M16" s="832"/>
      <c r="N16" s="832"/>
      <c r="O16" s="832"/>
      <c r="P16" s="832"/>
      <c r="Q16" s="832" t="s">
        <v>393</v>
      </c>
      <c r="R16" s="832"/>
      <c r="S16" s="832"/>
      <c r="T16" s="832"/>
      <c r="U16" s="833"/>
    </row>
    <row r="17" spans="2:30" ht="17.100000000000001" customHeight="1">
      <c r="I17" s="853" t="s">
        <v>394</v>
      </c>
      <c r="J17" s="854"/>
      <c r="K17" s="854"/>
      <c r="L17" s="855">
        <v>0</v>
      </c>
      <c r="M17" s="855"/>
      <c r="N17" s="855"/>
      <c r="O17" s="855"/>
      <c r="P17" s="855"/>
      <c r="Q17" s="855">
        <v>0</v>
      </c>
      <c r="R17" s="855"/>
      <c r="S17" s="855"/>
      <c r="T17" s="855"/>
      <c r="U17" s="856"/>
    </row>
    <row r="18" spans="2:30" ht="17.100000000000001" customHeight="1">
      <c r="I18" s="857" t="s">
        <v>395</v>
      </c>
      <c r="J18" s="858"/>
      <c r="K18" s="858"/>
      <c r="L18" s="859">
        <v>0</v>
      </c>
      <c r="M18" s="859"/>
      <c r="N18" s="859"/>
      <c r="O18" s="859"/>
      <c r="P18" s="859"/>
      <c r="Q18" s="859">
        <v>0</v>
      </c>
      <c r="R18" s="859"/>
      <c r="S18" s="859"/>
      <c r="T18" s="859"/>
      <c r="U18" s="860"/>
      <c r="V18" s="295"/>
    </row>
    <row r="19" spans="2:30" ht="17.100000000000001" customHeight="1" thickBot="1">
      <c r="I19" s="845" t="s">
        <v>396</v>
      </c>
      <c r="J19" s="846"/>
      <c r="K19" s="846"/>
      <c r="L19" s="847">
        <v>0</v>
      </c>
      <c r="M19" s="847"/>
      <c r="N19" s="847"/>
      <c r="O19" s="847"/>
      <c r="P19" s="847"/>
      <c r="Q19" s="847">
        <v>0</v>
      </c>
      <c r="R19" s="847"/>
      <c r="S19" s="847"/>
      <c r="T19" s="847"/>
      <c r="U19" s="848"/>
      <c r="V19" s="295"/>
    </row>
    <row r="20" spans="2:30" ht="17.100000000000001" customHeight="1" thickTop="1">
      <c r="I20" s="849" t="s">
        <v>397</v>
      </c>
      <c r="J20" s="850"/>
      <c r="K20" s="850"/>
      <c r="L20" s="851">
        <f>SUM(L17:P19)</f>
        <v>0</v>
      </c>
      <c r="M20" s="851"/>
      <c r="N20" s="851"/>
      <c r="O20" s="851"/>
      <c r="P20" s="851"/>
      <c r="Q20" s="851">
        <f>SUM(Q17:U19)</f>
        <v>0</v>
      </c>
      <c r="R20" s="851"/>
      <c r="S20" s="851"/>
      <c r="T20" s="851"/>
      <c r="U20" s="852"/>
      <c r="V20" s="295"/>
    </row>
    <row r="22" spans="2:30" ht="17.100000000000001" customHeight="1">
      <c r="B22" s="292" t="s">
        <v>398</v>
      </c>
      <c r="C22" s="296" t="s">
        <v>399</v>
      </c>
      <c r="D22" s="292"/>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row>
    <row r="23" spans="2:30" ht="17.100000000000001" customHeight="1">
      <c r="C23" s="861"/>
      <c r="D23" s="862"/>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3"/>
    </row>
    <row r="24" spans="2:30" ht="17.100000000000001" customHeight="1">
      <c r="C24" s="864"/>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6"/>
    </row>
    <row r="25" spans="2:30" ht="17.100000000000001" customHeight="1">
      <c r="C25" s="864"/>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6"/>
    </row>
    <row r="26" spans="2:30" ht="17.100000000000001" customHeight="1">
      <c r="C26" s="867"/>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9"/>
    </row>
    <row r="28" spans="2:30" ht="17.100000000000001" customHeight="1">
      <c r="B28" s="292" t="s">
        <v>400</v>
      </c>
      <c r="C28" s="293" t="s">
        <v>401</v>
      </c>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row>
    <row r="29" spans="2:30" ht="17.100000000000001" customHeight="1">
      <c r="B29" s="291" t="s">
        <v>402</v>
      </c>
      <c r="C29" s="289" t="s">
        <v>403</v>
      </c>
    </row>
    <row r="30" spans="2:30" ht="17.100000000000001" customHeight="1">
      <c r="C30" s="870" t="s">
        <v>404</v>
      </c>
      <c r="D30" s="871"/>
      <c r="E30" s="871"/>
      <c r="F30" s="871"/>
      <c r="G30" s="871"/>
      <c r="H30" s="871"/>
      <c r="I30" s="872"/>
      <c r="J30" s="876" t="s">
        <v>405</v>
      </c>
      <c r="K30" s="871"/>
      <c r="L30" s="871"/>
      <c r="M30" s="871"/>
      <c r="N30" s="872"/>
      <c r="O30" s="876" t="s">
        <v>406</v>
      </c>
      <c r="P30" s="871"/>
      <c r="Q30" s="872"/>
      <c r="R30" s="878" t="s">
        <v>407</v>
      </c>
      <c r="S30" s="879"/>
      <c r="T30" s="880"/>
      <c r="U30" s="878" t="s">
        <v>408</v>
      </c>
      <c r="V30" s="879"/>
      <c r="W30" s="880"/>
      <c r="X30" s="878" t="s">
        <v>409</v>
      </c>
      <c r="Y30" s="880"/>
      <c r="Z30" s="878" t="s">
        <v>410</v>
      </c>
      <c r="AA30" s="880"/>
      <c r="AB30" s="878" t="s">
        <v>411</v>
      </c>
      <c r="AC30" s="884"/>
    </row>
    <row r="31" spans="2:30" ht="17.100000000000001" customHeight="1">
      <c r="C31" s="873"/>
      <c r="D31" s="874"/>
      <c r="E31" s="874"/>
      <c r="F31" s="874"/>
      <c r="G31" s="874"/>
      <c r="H31" s="874"/>
      <c r="I31" s="875"/>
      <c r="J31" s="877"/>
      <c r="K31" s="874"/>
      <c r="L31" s="874"/>
      <c r="M31" s="874"/>
      <c r="N31" s="875"/>
      <c r="O31" s="877"/>
      <c r="P31" s="874"/>
      <c r="Q31" s="875"/>
      <c r="R31" s="881"/>
      <c r="S31" s="882"/>
      <c r="T31" s="883"/>
      <c r="U31" s="881"/>
      <c r="V31" s="882"/>
      <c r="W31" s="883"/>
      <c r="X31" s="881"/>
      <c r="Y31" s="883"/>
      <c r="Z31" s="881"/>
      <c r="AA31" s="883"/>
      <c r="AB31" s="881"/>
      <c r="AC31" s="885"/>
    </row>
    <row r="32" spans="2:30" ht="17.100000000000001" customHeight="1">
      <c r="C32" s="886" t="s">
        <v>412</v>
      </c>
      <c r="D32" s="887"/>
      <c r="E32" s="887"/>
      <c r="F32" s="887"/>
      <c r="G32" s="887"/>
      <c r="H32" s="887"/>
      <c r="I32" s="888"/>
      <c r="J32" s="889">
        <v>43435</v>
      </c>
      <c r="K32" s="890"/>
      <c r="L32" s="890"/>
      <c r="M32" s="891">
        <f>IF(J32="","",J32)</f>
        <v>43435</v>
      </c>
      <c r="N32" s="892"/>
      <c r="O32" s="893" t="s">
        <v>381</v>
      </c>
      <c r="P32" s="894"/>
      <c r="Q32" s="895"/>
      <c r="R32" s="893" t="s">
        <v>378</v>
      </c>
      <c r="S32" s="894"/>
      <c r="T32" s="895"/>
      <c r="U32" s="893" t="s">
        <v>378</v>
      </c>
      <c r="V32" s="894"/>
      <c r="W32" s="895"/>
      <c r="X32" s="893" t="s">
        <v>378</v>
      </c>
      <c r="Y32" s="895"/>
      <c r="Z32" s="893" t="s">
        <v>378</v>
      </c>
      <c r="AA32" s="895"/>
      <c r="AB32" s="893" t="s">
        <v>378</v>
      </c>
      <c r="AC32" s="896"/>
    </row>
    <row r="33" spans="2:29" ht="17.100000000000001" customHeight="1">
      <c r="C33" s="897"/>
      <c r="D33" s="898"/>
      <c r="E33" s="898"/>
      <c r="F33" s="898"/>
      <c r="G33" s="898"/>
      <c r="H33" s="898"/>
      <c r="I33" s="899"/>
      <c r="J33" s="900"/>
      <c r="K33" s="901"/>
      <c r="L33" s="901"/>
      <c r="M33" s="902" t="str">
        <f>IF(J33="","",J33)</f>
        <v/>
      </c>
      <c r="N33" s="903"/>
      <c r="O33" s="904"/>
      <c r="P33" s="905"/>
      <c r="Q33" s="906"/>
      <c r="R33" s="904"/>
      <c r="S33" s="905"/>
      <c r="T33" s="906"/>
      <c r="U33" s="904"/>
      <c r="V33" s="905"/>
      <c r="W33" s="906"/>
      <c r="X33" s="904"/>
      <c r="Y33" s="906"/>
      <c r="Z33" s="904"/>
      <c r="AA33" s="906"/>
      <c r="AB33" s="904"/>
      <c r="AC33" s="907"/>
    </row>
    <row r="34" spans="2:29" ht="17.100000000000001" customHeight="1">
      <c r="C34" s="897"/>
      <c r="D34" s="898"/>
      <c r="E34" s="898"/>
      <c r="F34" s="898"/>
      <c r="G34" s="898"/>
      <c r="H34" s="898"/>
      <c r="I34" s="899"/>
      <c r="J34" s="900"/>
      <c r="K34" s="901"/>
      <c r="L34" s="901"/>
      <c r="M34" s="902" t="str">
        <f t="shared" ref="M34:M38" si="0">IF(J34="","",J34)</f>
        <v/>
      </c>
      <c r="N34" s="903"/>
      <c r="O34" s="904"/>
      <c r="P34" s="905"/>
      <c r="Q34" s="906"/>
      <c r="R34" s="904"/>
      <c r="S34" s="905"/>
      <c r="T34" s="906"/>
      <c r="U34" s="904"/>
      <c r="V34" s="905"/>
      <c r="W34" s="906"/>
      <c r="X34" s="904"/>
      <c r="Y34" s="906"/>
      <c r="Z34" s="904"/>
      <c r="AA34" s="906"/>
      <c r="AB34" s="904"/>
      <c r="AC34" s="907"/>
    </row>
    <row r="35" spans="2:29" ht="17.100000000000001" customHeight="1">
      <c r="C35" s="897"/>
      <c r="D35" s="898"/>
      <c r="E35" s="898"/>
      <c r="F35" s="898"/>
      <c r="G35" s="898"/>
      <c r="H35" s="898"/>
      <c r="I35" s="899"/>
      <c r="J35" s="900"/>
      <c r="K35" s="901"/>
      <c r="L35" s="901"/>
      <c r="M35" s="902" t="str">
        <f t="shared" si="0"/>
        <v/>
      </c>
      <c r="N35" s="903"/>
      <c r="O35" s="904"/>
      <c r="P35" s="905"/>
      <c r="Q35" s="906"/>
      <c r="R35" s="904"/>
      <c r="S35" s="905"/>
      <c r="T35" s="906"/>
      <c r="U35" s="904"/>
      <c r="V35" s="905"/>
      <c r="W35" s="906"/>
      <c r="X35" s="904"/>
      <c r="Y35" s="906"/>
      <c r="Z35" s="904"/>
      <c r="AA35" s="906"/>
      <c r="AB35" s="904"/>
      <c r="AC35" s="907"/>
    </row>
    <row r="36" spans="2:29" ht="17.100000000000001" customHeight="1">
      <c r="C36" s="897"/>
      <c r="D36" s="898"/>
      <c r="E36" s="898"/>
      <c r="F36" s="898"/>
      <c r="G36" s="898"/>
      <c r="H36" s="898"/>
      <c r="I36" s="899"/>
      <c r="J36" s="900"/>
      <c r="K36" s="901"/>
      <c r="L36" s="901"/>
      <c r="M36" s="902" t="str">
        <f t="shared" si="0"/>
        <v/>
      </c>
      <c r="N36" s="903"/>
      <c r="O36" s="904"/>
      <c r="P36" s="905"/>
      <c r="Q36" s="906"/>
      <c r="R36" s="904"/>
      <c r="S36" s="905"/>
      <c r="T36" s="906"/>
      <c r="U36" s="904"/>
      <c r="V36" s="905"/>
      <c r="W36" s="906"/>
      <c r="X36" s="904"/>
      <c r="Y36" s="906"/>
      <c r="Z36" s="904"/>
      <c r="AA36" s="906"/>
      <c r="AB36" s="904"/>
      <c r="AC36" s="907"/>
    </row>
    <row r="37" spans="2:29" ht="17.100000000000001" customHeight="1">
      <c r="C37" s="897"/>
      <c r="D37" s="898"/>
      <c r="E37" s="898"/>
      <c r="F37" s="898"/>
      <c r="G37" s="898"/>
      <c r="H37" s="898"/>
      <c r="I37" s="899"/>
      <c r="J37" s="900"/>
      <c r="K37" s="901"/>
      <c r="L37" s="901"/>
      <c r="M37" s="902" t="str">
        <f t="shared" si="0"/>
        <v/>
      </c>
      <c r="N37" s="903"/>
      <c r="O37" s="904"/>
      <c r="P37" s="905"/>
      <c r="Q37" s="906"/>
      <c r="R37" s="904"/>
      <c r="S37" s="905"/>
      <c r="T37" s="906"/>
      <c r="U37" s="904"/>
      <c r="V37" s="905"/>
      <c r="W37" s="906"/>
      <c r="X37" s="904"/>
      <c r="Y37" s="906"/>
      <c r="Z37" s="904"/>
      <c r="AA37" s="906"/>
      <c r="AB37" s="904"/>
      <c r="AC37" s="907"/>
    </row>
    <row r="38" spans="2:29" ht="17.100000000000001" customHeight="1">
      <c r="C38" s="930"/>
      <c r="D38" s="931"/>
      <c r="E38" s="931"/>
      <c r="F38" s="931"/>
      <c r="G38" s="931"/>
      <c r="H38" s="931"/>
      <c r="I38" s="932"/>
      <c r="J38" s="933"/>
      <c r="K38" s="934"/>
      <c r="L38" s="934"/>
      <c r="M38" s="935" t="str">
        <f t="shared" si="0"/>
        <v/>
      </c>
      <c r="N38" s="936"/>
      <c r="O38" s="913"/>
      <c r="P38" s="937"/>
      <c r="Q38" s="914"/>
      <c r="R38" s="913"/>
      <c r="S38" s="937"/>
      <c r="T38" s="914"/>
      <c r="U38" s="913"/>
      <c r="V38" s="937"/>
      <c r="W38" s="914"/>
      <c r="X38" s="913"/>
      <c r="Y38" s="914"/>
      <c r="Z38" s="913"/>
      <c r="AA38" s="914"/>
      <c r="AB38" s="913"/>
      <c r="AC38" s="915"/>
    </row>
    <row r="39" spans="2:29" ht="17.100000000000001" customHeight="1">
      <c r="C39" s="916" t="s">
        <v>413</v>
      </c>
      <c r="D39" s="917"/>
      <c r="E39" s="918"/>
      <c r="F39" s="922" t="s">
        <v>414</v>
      </c>
      <c r="G39" s="922"/>
      <c r="H39" s="922"/>
      <c r="I39" s="922"/>
      <c r="J39" s="922"/>
      <c r="K39" s="922"/>
      <c r="L39" s="922"/>
      <c r="M39" s="922"/>
      <c r="N39" s="922"/>
      <c r="O39" s="922"/>
      <c r="P39" s="922"/>
      <c r="Q39" s="922"/>
      <c r="R39" s="922"/>
      <c r="S39" s="922"/>
      <c r="T39" s="922"/>
      <c r="U39" s="922"/>
      <c r="V39" s="922"/>
      <c r="W39" s="922"/>
      <c r="X39" s="922"/>
      <c r="Y39" s="922"/>
      <c r="Z39" s="922"/>
      <c r="AA39" s="922"/>
      <c r="AB39" s="922"/>
      <c r="AC39" s="923"/>
    </row>
    <row r="40" spans="2:29" ht="17.100000000000001" customHeight="1">
      <c r="C40" s="919"/>
      <c r="D40" s="920"/>
      <c r="E40" s="921"/>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5"/>
    </row>
    <row r="42" spans="2:29" ht="17.100000000000001" customHeight="1">
      <c r="B42" s="291" t="s">
        <v>402</v>
      </c>
      <c r="C42" s="289" t="s">
        <v>415</v>
      </c>
    </row>
    <row r="43" spans="2:29" ht="17.100000000000001" customHeight="1">
      <c r="C43" s="926" t="s">
        <v>416</v>
      </c>
      <c r="D43" s="927"/>
      <c r="E43" s="927"/>
      <c r="F43" s="927"/>
      <c r="G43" s="927"/>
      <c r="H43" s="928" t="s">
        <v>417</v>
      </c>
      <c r="I43" s="927"/>
      <c r="J43" s="927"/>
      <c r="K43" s="927"/>
      <c r="L43" s="927"/>
      <c r="M43" s="927"/>
      <c r="N43" s="927"/>
      <c r="O43" s="927"/>
      <c r="P43" s="927"/>
      <c r="Q43" s="927"/>
      <c r="R43" s="927"/>
      <c r="S43" s="927"/>
      <c r="T43" s="927"/>
      <c r="U43" s="927"/>
      <c r="V43" s="927"/>
      <c r="W43" s="927"/>
      <c r="X43" s="927"/>
      <c r="Y43" s="927"/>
      <c r="Z43" s="927"/>
      <c r="AA43" s="927"/>
      <c r="AB43" s="927"/>
      <c r="AC43" s="929"/>
    </row>
    <row r="44" spans="2:29" ht="17.100000000000001" customHeight="1">
      <c r="C44" s="908">
        <v>43435</v>
      </c>
      <c r="D44" s="890"/>
      <c r="E44" s="890"/>
      <c r="F44" s="891">
        <f>IF(C44="","",C44)</f>
        <v>43435</v>
      </c>
      <c r="G44" s="892"/>
      <c r="H44" s="909"/>
      <c r="I44" s="910"/>
      <c r="J44" s="910"/>
      <c r="K44" s="910"/>
      <c r="L44" s="910"/>
      <c r="M44" s="910"/>
      <c r="N44" s="910"/>
      <c r="O44" s="910"/>
      <c r="P44" s="910"/>
      <c r="Q44" s="910"/>
      <c r="R44" s="910"/>
      <c r="S44" s="910"/>
      <c r="T44" s="910"/>
      <c r="U44" s="910"/>
      <c r="V44" s="910"/>
      <c r="W44" s="910"/>
      <c r="X44" s="910"/>
      <c r="Y44" s="910"/>
      <c r="Z44" s="910"/>
      <c r="AA44" s="910"/>
      <c r="AB44" s="910"/>
      <c r="AC44" s="911"/>
    </row>
    <row r="45" spans="2:29" ht="17.100000000000001" customHeight="1">
      <c r="C45" s="912"/>
      <c r="D45" s="901"/>
      <c r="E45" s="901"/>
      <c r="F45" s="902" t="str">
        <f>IF(C45="","",C45)</f>
        <v/>
      </c>
      <c r="G45" s="903"/>
      <c r="H45" s="909"/>
      <c r="I45" s="910"/>
      <c r="J45" s="910"/>
      <c r="K45" s="910"/>
      <c r="L45" s="910"/>
      <c r="M45" s="910"/>
      <c r="N45" s="910"/>
      <c r="O45" s="910"/>
      <c r="P45" s="910"/>
      <c r="Q45" s="910"/>
      <c r="R45" s="910"/>
      <c r="S45" s="910"/>
      <c r="T45" s="910"/>
      <c r="U45" s="910"/>
      <c r="V45" s="910"/>
      <c r="W45" s="910"/>
      <c r="X45" s="910"/>
      <c r="Y45" s="910"/>
      <c r="Z45" s="910"/>
      <c r="AA45" s="910"/>
      <c r="AB45" s="910"/>
      <c r="AC45" s="911"/>
    </row>
    <row r="46" spans="2:29" ht="17.100000000000001" customHeight="1">
      <c r="C46" s="912"/>
      <c r="D46" s="901"/>
      <c r="E46" s="901"/>
      <c r="F46" s="902" t="str">
        <f t="shared" ref="F46:F48" si="1">IF(C46="","",C46)</f>
        <v/>
      </c>
      <c r="G46" s="903"/>
      <c r="H46" s="909"/>
      <c r="I46" s="910"/>
      <c r="J46" s="910"/>
      <c r="K46" s="910"/>
      <c r="L46" s="910"/>
      <c r="M46" s="910"/>
      <c r="N46" s="910"/>
      <c r="O46" s="910"/>
      <c r="P46" s="910"/>
      <c r="Q46" s="910"/>
      <c r="R46" s="910"/>
      <c r="S46" s="910"/>
      <c r="T46" s="910"/>
      <c r="U46" s="910"/>
      <c r="V46" s="910"/>
      <c r="W46" s="910"/>
      <c r="X46" s="910"/>
      <c r="Y46" s="910"/>
      <c r="Z46" s="910"/>
      <c r="AA46" s="910"/>
      <c r="AB46" s="910"/>
      <c r="AC46" s="911"/>
    </row>
    <row r="47" spans="2:29" ht="17.100000000000001" customHeight="1">
      <c r="C47" s="912"/>
      <c r="D47" s="901"/>
      <c r="E47" s="901"/>
      <c r="F47" s="902" t="str">
        <f t="shared" si="1"/>
        <v/>
      </c>
      <c r="G47" s="903"/>
      <c r="H47" s="909"/>
      <c r="I47" s="910"/>
      <c r="J47" s="910"/>
      <c r="K47" s="910"/>
      <c r="L47" s="910"/>
      <c r="M47" s="910"/>
      <c r="N47" s="910"/>
      <c r="O47" s="910"/>
      <c r="P47" s="910"/>
      <c r="Q47" s="910"/>
      <c r="R47" s="910"/>
      <c r="S47" s="910"/>
      <c r="T47" s="910"/>
      <c r="U47" s="910"/>
      <c r="V47" s="910"/>
      <c r="W47" s="910"/>
      <c r="X47" s="910"/>
      <c r="Y47" s="910"/>
      <c r="Z47" s="910"/>
      <c r="AA47" s="910"/>
      <c r="AB47" s="910"/>
      <c r="AC47" s="911"/>
    </row>
    <row r="48" spans="2:29" ht="17.100000000000001" customHeight="1">
      <c r="C48" s="912"/>
      <c r="D48" s="901"/>
      <c r="E48" s="901"/>
      <c r="F48" s="902" t="str">
        <f t="shared" si="1"/>
        <v/>
      </c>
      <c r="G48" s="903"/>
      <c r="H48" s="909"/>
      <c r="I48" s="910"/>
      <c r="J48" s="910"/>
      <c r="K48" s="910"/>
      <c r="L48" s="910"/>
      <c r="M48" s="910"/>
      <c r="N48" s="910"/>
      <c r="O48" s="910"/>
      <c r="P48" s="910"/>
      <c r="Q48" s="910"/>
      <c r="R48" s="910"/>
      <c r="S48" s="910"/>
      <c r="T48" s="910"/>
      <c r="U48" s="910"/>
      <c r="V48" s="910"/>
      <c r="W48" s="910"/>
      <c r="X48" s="910"/>
      <c r="Y48" s="910"/>
      <c r="Z48" s="910"/>
      <c r="AA48" s="910"/>
      <c r="AB48" s="910"/>
      <c r="AC48" s="911"/>
    </row>
    <row r="49" spans="2:30" ht="17.100000000000001" customHeight="1">
      <c r="C49" s="916" t="s">
        <v>413</v>
      </c>
      <c r="D49" s="917"/>
      <c r="E49" s="918"/>
      <c r="F49" s="922" t="s">
        <v>414</v>
      </c>
      <c r="G49" s="922"/>
      <c r="H49" s="922"/>
      <c r="I49" s="922"/>
      <c r="J49" s="922"/>
      <c r="K49" s="922"/>
      <c r="L49" s="922"/>
      <c r="M49" s="922"/>
      <c r="N49" s="922"/>
      <c r="O49" s="922"/>
      <c r="P49" s="922"/>
      <c r="Q49" s="922"/>
      <c r="R49" s="922"/>
      <c r="S49" s="922"/>
      <c r="T49" s="922"/>
      <c r="U49" s="922"/>
      <c r="V49" s="922"/>
      <c r="W49" s="922"/>
      <c r="X49" s="922"/>
      <c r="Y49" s="922"/>
      <c r="Z49" s="922"/>
      <c r="AA49" s="922"/>
      <c r="AB49" s="922"/>
      <c r="AC49" s="923"/>
    </row>
    <row r="50" spans="2:30" ht="17.100000000000001" customHeight="1">
      <c r="C50" s="919"/>
      <c r="D50" s="920"/>
      <c r="E50" s="921"/>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5"/>
    </row>
    <row r="52" spans="2:30" ht="17.100000000000001" customHeight="1">
      <c r="B52" s="292" t="s">
        <v>418</v>
      </c>
      <c r="C52" s="293" t="s">
        <v>419</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row>
    <row r="53" spans="2:30" ht="17.100000000000001" customHeight="1">
      <c r="B53" s="291" t="s">
        <v>387</v>
      </c>
      <c r="C53" s="289" t="s">
        <v>420</v>
      </c>
      <c r="I53" s="939">
        <v>0</v>
      </c>
      <c r="J53" s="939"/>
      <c r="K53" s="939"/>
      <c r="L53" s="939"/>
      <c r="M53" s="939"/>
      <c r="N53" s="297"/>
      <c r="O53" s="297"/>
      <c r="P53" s="297"/>
      <c r="Q53" s="297"/>
      <c r="R53" s="297"/>
      <c r="S53" s="297"/>
      <c r="T53" s="297"/>
      <c r="U53" s="297"/>
      <c r="V53" s="297"/>
      <c r="W53" s="297"/>
      <c r="X53" s="297"/>
      <c r="Y53" s="297"/>
      <c r="Z53" s="297"/>
      <c r="AA53" s="297"/>
      <c r="AB53" s="297"/>
    </row>
    <row r="54" spans="2:30" ht="17.100000000000001" customHeight="1">
      <c r="B54" s="291" t="s">
        <v>387</v>
      </c>
      <c r="C54" s="289" t="s">
        <v>421</v>
      </c>
      <c r="I54" s="950">
        <v>0</v>
      </c>
      <c r="J54" s="950"/>
      <c r="K54" s="950"/>
      <c r="L54" s="950"/>
      <c r="M54" s="950"/>
      <c r="N54" s="297"/>
      <c r="O54" s="297"/>
      <c r="S54" s="951">
        <v>1</v>
      </c>
      <c r="T54" s="951"/>
      <c r="U54" s="297" t="s">
        <v>422</v>
      </c>
      <c r="V54" s="297"/>
      <c r="W54" s="297"/>
      <c r="X54" s="297"/>
      <c r="Y54" s="297"/>
      <c r="Z54" s="297"/>
      <c r="AA54" s="297"/>
      <c r="AB54" s="297"/>
    </row>
    <row r="55" spans="2:30" ht="16.5">
      <c r="B55" s="291" t="s">
        <v>387</v>
      </c>
      <c r="C55" s="289" t="s">
        <v>423</v>
      </c>
      <c r="I55" s="950">
        <v>2</v>
      </c>
      <c r="J55" s="950"/>
      <c r="K55" s="950"/>
      <c r="L55" s="950"/>
      <c r="M55" s="950"/>
      <c r="N55" s="297"/>
      <c r="O55" s="952" t="s">
        <v>424</v>
      </c>
      <c r="P55" s="952"/>
      <c r="Q55" s="952"/>
      <c r="R55" s="952"/>
      <c r="S55" s="953">
        <v>1</v>
      </c>
      <c r="T55" s="953"/>
      <c r="U55" s="953"/>
      <c r="V55" s="953"/>
      <c r="W55" s="938">
        <f>IF(S55="","",I55/S55)</f>
        <v>2</v>
      </c>
      <c r="X55" s="938"/>
      <c r="Y55" s="938"/>
      <c r="Z55" s="938"/>
      <c r="AA55" s="938"/>
      <c r="AB55" s="938"/>
    </row>
    <row r="56" spans="2:30" ht="17.100000000000001" customHeight="1">
      <c r="B56" s="291"/>
      <c r="C56" s="291"/>
      <c r="D56" s="291"/>
      <c r="E56" s="291"/>
      <c r="F56" s="291"/>
      <c r="G56" s="291"/>
      <c r="H56" s="291"/>
      <c r="I56" s="291"/>
      <c r="J56" s="291"/>
      <c r="K56" s="291"/>
      <c r="L56" s="291"/>
      <c r="M56" s="291"/>
      <c r="S56" s="291"/>
      <c r="T56" s="291"/>
      <c r="U56" s="291"/>
      <c r="V56" s="291"/>
      <c r="W56" s="291"/>
      <c r="X56" s="291"/>
      <c r="Y56" s="291"/>
      <c r="Z56" s="291"/>
      <c r="AA56" s="291"/>
      <c r="AB56" s="291"/>
      <c r="AC56" s="291"/>
      <c r="AD56" s="291"/>
    </row>
    <row r="57" spans="2:30" ht="17.100000000000001" customHeight="1">
      <c r="B57" s="291" t="s">
        <v>402</v>
      </c>
      <c r="C57" s="289" t="s">
        <v>425</v>
      </c>
      <c r="M57" s="940">
        <v>29</v>
      </c>
      <c r="N57" s="940"/>
      <c r="O57" s="940"/>
      <c r="P57" s="940"/>
      <c r="AC57" s="291" t="s">
        <v>426</v>
      </c>
    </row>
    <row r="58" spans="2:30" ht="16.5">
      <c r="B58" s="291"/>
      <c r="C58" s="941" t="s">
        <v>427</v>
      </c>
      <c r="D58" s="942"/>
      <c r="E58" s="942"/>
      <c r="F58" s="942"/>
      <c r="G58" s="942" t="s">
        <v>428</v>
      </c>
      <c r="H58" s="942"/>
      <c r="I58" s="945" t="s">
        <v>429</v>
      </c>
      <c r="J58" s="945"/>
      <c r="K58" s="945"/>
      <c r="L58" s="945"/>
      <c r="M58" s="946" t="s">
        <v>430</v>
      </c>
      <c r="N58" s="946"/>
      <c r="O58" s="942" t="s">
        <v>431</v>
      </c>
      <c r="P58" s="948"/>
      <c r="Q58" s="970" t="s">
        <v>432</v>
      </c>
      <c r="R58" s="970"/>
      <c r="S58" s="970" t="s">
        <v>433</v>
      </c>
      <c r="T58" s="970"/>
      <c r="U58" s="972" t="s">
        <v>434</v>
      </c>
      <c r="V58" s="945"/>
      <c r="W58" s="945"/>
      <c r="X58" s="973"/>
      <c r="Y58" s="916" t="s">
        <v>435</v>
      </c>
      <c r="Z58" s="917"/>
      <c r="AA58" s="917"/>
      <c r="AB58" s="917"/>
      <c r="AC58" s="917"/>
      <c r="AD58" s="974"/>
    </row>
    <row r="59" spans="2:30" ht="16.5">
      <c r="C59" s="943"/>
      <c r="D59" s="944"/>
      <c r="E59" s="944"/>
      <c r="F59" s="944"/>
      <c r="G59" s="944"/>
      <c r="H59" s="944"/>
      <c r="I59" s="944" t="s">
        <v>436</v>
      </c>
      <c r="J59" s="944"/>
      <c r="K59" s="944" t="s">
        <v>437</v>
      </c>
      <c r="L59" s="944"/>
      <c r="M59" s="947"/>
      <c r="N59" s="947"/>
      <c r="O59" s="944"/>
      <c r="P59" s="949"/>
      <c r="Q59" s="971"/>
      <c r="R59" s="971"/>
      <c r="S59" s="971"/>
      <c r="T59" s="971"/>
      <c r="U59" s="975" t="s">
        <v>438</v>
      </c>
      <c r="V59" s="954"/>
      <c r="W59" s="954" t="s">
        <v>439</v>
      </c>
      <c r="X59" s="976"/>
      <c r="Y59" s="975" t="s">
        <v>440</v>
      </c>
      <c r="Z59" s="976"/>
      <c r="AA59" s="954" t="s">
        <v>441</v>
      </c>
      <c r="AB59" s="954"/>
      <c r="AC59" s="954" t="s">
        <v>442</v>
      </c>
      <c r="AD59" s="955"/>
    </row>
    <row r="60" spans="2:30" ht="17.100000000000001" customHeight="1">
      <c r="C60" s="956" t="s">
        <v>443</v>
      </c>
      <c r="D60" s="957"/>
      <c r="E60" s="957"/>
      <c r="F60" s="957"/>
      <c r="G60" s="958" t="s">
        <v>444</v>
      </c>
      <c r="H60" s="959"/>
      <c r="I60" s="960">
        <v>50</v>
      </c>
      <c r="J60" s="961"/>
      <c r="K60" s="960">
        <v>45</v>
      </c>
      <c r="L60" s="961"/>
      <c r="M60" s="962">
        <v>42.5</v>
      </c>
      <c r="N60" s="963"/>
      <c r="O60" s="964">
        <f t="shared" ref="O60:O71" si="2">IF(K60=0,"",M60/K60)</f>
        <v>0.94444444444444442</v>
      </c>
      <c r="P60" s="965"/>
      <c r="Q60" s="966"/>
      <c r="R60" s="967"/>
      <c r="S60" s="966"/>
      <c r="T60" s="967"/>
      <c r="U60" s="968"/>
      <c r="V60" s="969"/>
      <c r="W60" s="977"/>
      <c r="X60" s="978"/>
      <c r="Y60" s="979"/>
      <c r="Z60" s="980"/>
      <c r="AA60" s="981"/>
      <c r="AB60" s="981"/>
      <c r="AC60" s="981"/>
      <c r="AD60" s="982"/>
    </row>
    <row r="61" spans="2:30" ht="17.100000000000001" customHeight="1">
      <c r="C61" s="956" t="s">
        <v>443</v>
      </c>
      <c r="D61" s="957"/>
      <c r="E61" s="957"/>
      <c r="F61" s="957"/>
      <c r="G61" s="983" t="s">
        <v>445</v>
      </c>
      <c r="H61" s="984"/>
      <c r="I61" s="985">
        <v>50</v>
      </c>
      <c r="J61" s="986"/>
      <c r="K61" s="985">
        <v>46</v>
      </c>
      <c r="L61" s="986"/>
      <c r="M61" s="987">
        <v>44.4</v>
      </c>
      <c r="N61" s="988"/>
      <c r="O61" s="989">
        <f t="shared" si="2"/>
        <v>0.9652173913043478</v>
      </c>
      <c r="P61" s="990"/>
      <c r="Q61" s="993"/>
      <c r="R61" s="994"/>
      <c r="S61" s="993"/>
      <c r="T61" s="994"/>
      <c r="U61" s="995" t="s">
        <v>378</v>
      </c>
      <c r="V61" s="996"/>
      <c r="W61" s="997">
        <v>2</v>
      </c>
      <c r="X61" s="998"/>
      <c r="Y61" s="999">
        <v>30</v>
      </c>
      <c r="Z61" s="1000"/>
      <c r="AA61" s="991">
        <v>1</v>
      </c>
      <c r="AB61" s="991"/>
      <c r="AC61" s="991">
        <v>13</v>
      </c>
      <c r="AD61" s="992"/>
    </row>
    <row r="62" spans="2:30" ht="17.100000000000001" customHeight="1">
      <c r="C62" s="956" t="s">
        <v>443</v>
      </c>
      <c r="D62" s="957"/>
      <c r="E62" s="957"/>
      <c r="F62" s="957"/>
      <c r="G62" s="983" t="s">
        <v>445</v>
      </c>
      <c r="H62" s="984"/>
      <c r="I62" s="985">
        <v>50</v>
      </c>
      <c r="J62" s="986"/>
      <c r="K62" s="985">
        <v>47</v>
      </c>
      <c r="L62" s="986"/>
      <c r="M62" s="987">
        <v>46.2</v>
      </c>
      <c r="N62" s="988"/>
      <c r="O62" s="989">
        <f t="shared" si="2"/>
        <v>0.98297872340425541</v>
      </c>
      <c r="P62" s="990"/>
      <c r="Q62" s="993"/>
      <c r="R62" s="994"/>
      <c r="S62" s="993"/>
      <c r="T62" s="994"/>
      <c r="U62" s="995"/>
      <c r="V62" s="996"/>
      <c r="W62" s="997"/>
      <c r="X62" s="998"/>
      <c r="Y62" s="999"/>
      <c r="Z62" s="1000"/>
      <c r="AA62" s="991"/>
      <c r="AB62" s="991"/>
      <c r="AC62" s="991"/>
      <c r="AD62" s="992"/>
    </row>
    <row r="63" spans="2:30" ht="17.100000000000001" customHeight="1">
      <c r="C63" s="956" t="s">
        <v>443</v>
      </c>
      <c r="D63" s="957"/>
      <c r="E63" s="957"/>
      <c r="F63" s="957"/>
      <c r="G63" s="1001" t="s">
        <v>446</v>
      </c>
      <c r="H63" s="1002"/>
      <c r="I63" s="985">
        <v>50</v>
      </c>
      <c r="J63" s="986"/>
      <c r="K63" s="985">
        <v>46</v>
      </c>
      <c r="L63" s="986"/>
      <c r="M63" s="987">
        <v>42</v>
      </c>
      <c r="N63" s="988"/>
      <c r="O63" s="989">
        <f t="shared" si="2"/>
        <v>0.91304347826086951</v>
      </c>
      <c r="P63" s="990"/>
      <c r="Q63" s="993"/>
      <c r="R63" s="994"/>
      <c r="S63" s="993"/>
      <c r="T63" s="994"/>
      <c r="U63" s="995"/>
      <c r="V63" s="996"/>
      <c r="W63" s="997"/>
      <c r="X63" s="998"/>
      <c r="Y63" s="999"/>
      <c r="Z63" s="1000"/>
      <c r="AA63" s="991"/>
      <c r="AB63" s="991"/>
      <c r="AC63" s="991"/>
      <c r="AD63" s="992"/>
    </row>
    <row r="64" spans="2:30" ht="17.100000000000001" customHeight="1">
      <c r="C64" s="956" t="s">
        <v>443</v>
      </c>
      <c r="D64" s="957"/>
      <c r="E64" s="957"/>
      <c r="F64" s="957"/>
      <c r="G64" s="1001" t="s">
        <v>446</v>
      </c>
      <c r="H64" s="1002"/>
      <c r="I64" s="985">
        <v>50</v>
      </c>
      <c r="J64" s="986"/>
      <c r="K64" s="985">
        <v>47</v>
      </c>
      <c r="L64" s="986"/>
      <c r="M64" s="987">
        <v>45</v>
      </c>
      <c r="N64" s="988"/>
      <c r="O64" s="989">
        <f t="shared" si="2"/>
        <v>0.95744680851063835</v>
      </c>
      <c r="P64" s="990"/>
      <c r="Q64" s="993"/>
      <c r="R64" s="994"/>
      <c r="S64" s="993"/>
      <c r="T64" s="994"/>
      <c r="U64" s="995"/>
      <c r="V64" s="996"/>
      <c r="W64" s="997"/>
      <c r="X64" s="998"/>
      <c r="Y64" s="999"/>
      <c r="Z64" s="1000"/>
      <c r="AA64" s="991"/>
      <c r="AB64" s="991"/>
      <c r="AC64" s="991"/>
      <c r="AD64" s="992"/>
    </row>
    <row r="65" spans="2:31" ht="17.100000000000001" customHeight="1">
      <c r="C65" s="956" t="s">
        <v>443</v>
      </c>
      <c r="D65" s="957"/>
      <c r="E65" s="957"/>
      <c r="F65" s="957"/>
      <c r="G65" s="1001" t="s">
        <v>446</v>
      </c>
      <c r="H65" s="1002"/>
      <c r="I65" s="985">
        <v>50</v>
      </c>
      <c r="J65" s="986"/>
      <c r="K65" s="985">
        <v>50</v>
      </c>
      <c r="L65" s="986"/>
      <c r="M65" s="987">
        <v>50</v>
      </c>
      <c r="N65" s="988"/>
      <c r="O65" s="989">
        <f t="shared" si="2"/>
        <v>1</v>
      </c>
      <c r="P65" s="990"/>
      <c r="Q65" s="993"/>
      <c r="R65" s="994"/>
      <c r="S65" s="993"/>
      <c r="T65" s="994"/>
      <c r="U65" s="995"/>
      <c r="V65" s="996"/>
      <c r="W65" s="997"/>
      <c r="X65" s="998"/>
      <c r="Y65" s="999"/>
      <c r="Z65" s="1000"/>
      <c r="AA65" s="991"/>
      <c r="AB65" s="991"/>
      <c r="AC65" s="991"/>
      <c r="AD65" s="992"/>
    </row>
    <row r="66" spans="2:31" ht="17.100000000000001" customHeight="1">
      <c r="C66" s="956" t="s">
        <v>443</v>
      </c>
      <c r="D66" s="957"/>
      <c r="E66" s="957"/>
      <c r="F66" s="957"/>
      <c r="G66" s="1001" t="s">
        <v>446</v>
      </c>
      <c r="H66" s="1002"/>
      <c r="I66" s="985">
        <v>50</v>
      </c>
      <c r="J66" s="986"/>
      <c r="K66" s="985">
        <v>46</v>
      </c>
      <c r="L66" s="986"/>
      <c r="M66" s="987">
        <v>45</v>
      </c>
      <c r="N66" s="988"/>
      <c r="O66" s="989">
        <f t="shared" si="2"/>
        <v>0.97826086956521741</v>
      </c>
      <c r="P66" s="990"/>
      <c r="Q66" s="993"/>
      <c r="R66" s="994"/>
      <c r="S66" s="993"/>
      <c r="T66" s="994"/>
      <c r="U66" s="995"/>
      <c r="V66" s="996"/>
      <c r="W66" s="997"/>
      <c r="X66" s="998"/>
      <c r="Y66" s="999"/>
      <c r="Z66" s="1000"/>
      <c r="AA66" s="991"/>
      <c r="AB66" s="991"/>
      <c r="AC66" s="991"/>
      <c r="AD66" s="992"/>
    </row>
    <row r="67" spans="2:31" ht="17.100000000000001" customHeight="1">
      <c r="C67" s="956" t="s">
        <v>443</v>
      </c>
      <c r="D67" s="957"/>
      <c r="E67" s="957"/>
      <c r="F67" s="957"/>
      <c r="G67" s="1001" t="s">
        <v>446</v>
      </c>
      <c r="H67" s="1002"/>
      <c r="I67" s="985">
        <v>50</v>
      </c>
      <c r="J67" s="986"/>
      <c r="K67" s="985">
        <v>47</v>
      </c>
      <c r="L67" s="986"/>
      <c r="M67" s="987">
        <v>47</v>
      </c>
      <c r="N67" s="988"/>
      <c r="O67" s="989">
        <f t="shared" si="2"/>
        <v>1</v>
      </c>
      <c r="P67" s="990"/>
      <c r="Q67" s="993"/>
      <c r="R67" s="994"/>
      <c r="S67" s="993"/>
      <c r="T67" s="994"/>
      <c r="U67" s="995"/>
      <c r="V67" s="996"/>
      <c r="W67" s="997"/>
      <c r="X67" s="998"/>
      <c r="Y67" s="999"/>
      <c r="Z67" s="1000"/>
      <c r="AA67" s="991"/>
      <c r="AB67" s="991"/>
      <c r="AC67" s="991"/>
      <c r="AD67" s="992"/>
    </row>
    <row r="68" spans="2:31" ht="17.100000000000001" customHeight="1">
      <c r="C68" s="956" t="s">
        <v>443</v>
      </c>
      <c r="D68" s="957"/>
      <c r="E68" s="957"/>
      <c r="F68" s="957"/>
      <c r="G68" s="1001" t="s">
        <v>446</v>
      </c>
      <c r="H68" s="1002"/>
      <c r="I68" s="985">
        <v>50</v>
      </c>
      <c r="J68" s="986"/>
      <c r="K68" s="985">
        <v>48</v>
      </c>
      <c r="L68" s="986"/>
      <c r="M68" s="987">
        <v>44.3333333333333</v>
      </c>
      <c r="N68" s="988"/>
      <c r="O68" s="989">
        <f t="shared" si="2"/>
        <v>0.92361111111111038</v>
      </c>
      <c r="P68" s="990"/>
      <c r="Q68" s="993"/>
      <c r="R68" s="994"/>
      <c r="S68" s="993"/>
      <c r="T68" s="994"/>
      <c r="U68" s="995"/>
      <c r="V68" s="996"/>
      <c r="W68" s="997"/>
      <c r="X68" s="998"/>
      <c r="Y68" s="999"/>
      <c r="Z68" s="1000"/>
      <c r="AA68" s="991"/>
      <c r="AB68" s="991"/>
      <c r="AC68" s="991"/>
      <c r="AD68" s="992"/>
    </row>
    <row r="69" spans="2:31" ht="17.100000000000001" customHeight="1">
      <c r="C69" s="956"/>
      <c r="D69" s="957"/>
      <c r="E69" s="957"/>
      <c r="F69" s="957"/>
      <c r="G69" s="1001"/>
      <c r="H69" s="1002"/>
      <c r="I69" s="985"/>
      <c r="J69" s="986"/>
      <c r="K69" s="985"/>
      <c r="L69" s="986"/>
      <c r="M69" s="987"/>
      <c r="N69" s="988"/>
      <c r="O69" s="989" t="str">
        <f t="shared" si="2"/>
        <v/>
      </c>
      <c r="P69" s="990"/>
      <c r="Q69" s="993"/>
      <c r="R69" s="994"/>
      <c r="S69" s="993"/>
      <c r="T69" s="994"/>
      <c r="U69" s="995"/>
      <c r="V69" s="996"/>
      <c r="W69" s="997"/>
      <c r="X69" s="998"/>
      <c r="Y69" s="999"/>
      <c r="Z69" s="1000"/>
      <c r="AA69" s="991"/>
      <c r="AB69" s="991"/>
      <c r="AC69" s="991"/>
      <c r="AD69" s="992"/>
    </row>
    <row r="70" spans="2:31" ht="17.100000000000001" customHeight="1">
      <c r="C70" s="956"/>
      <c r="D70" s="957"/>
      <c r="E70" s="957"/>
      <c r="F70" s="957"/>
      <c r="G70" s="1001"/>
      <c r="H70" s="1002"/>
      <c r="I70" s="985"/>
      <c r="J70" s="986"/>
      <c r="K70" s="985"/>
      <c r="L70" s="986"/>
      <c r="M70" s="987"/>
      <c r="N70" s="988"/>
      <c r="O70" s="989" t="str">
        <f t="shared" si="2"/>
        <v/>
      </c>
      <c r="P70" s="990"/>
      <c r="Q70" s="993"/>
      <c r="R70" s="994"/>
      <c r="S70" s="993"/>
      <c r="T70" s="994"/>
      <c r="U70" s="995"/>
      <c r="V70" s="996"/>
      <c r="W70" s="997"/>
      <c r="X70" s="998"/>
      <c r="Y70" s="999"/>
      <c r="Z70" s="1000"/>
      <c r="AA70" s="991"/>
      <c r="AB70" s="991"/>
      <c r="AC70" s="991"/>
      <c r="AD70" s="992"/>
    </row>
    <row r="71" spans="2:31" ht="17.100000000000001" customHeight="1" thickBot="1">
      <c r="C71" s="1003"/>
      <c r="D71" s="1004"/>
      <c r="E71" s="1004"/>
      <c r="F71" s="1004"/>
      <c r="G71" s="983"/>
      <c r="H71" s="984"/>
      <c r="I71" s="985"/>
      <c r="J71" s="986"/>
      <c r="K71" s="985"/>
      <c r="L71" s="986"/>
      <c r="M71" s="1005"/>
      <c r="N71" s="1006"/>
      <c r="O71" s="1007" t="str">
        <f t="shared" si="2"/>
        <v/>
      </c>
      <c r="P71" s="1008"/>
      <c r="Q71" s="1021"/>
      <c r="R71" s="1022"/>
      <c r="S71" s="1021"/>
      <c r="T71" s="1022"/>
      <c r="U71" s="995"/>
      <c r="V71" s="996"/>
      <c r="W71" s="997"/>
      <c r="X71" s="998"/>
      <c r="Y71" s="999"/>
      <c r="Z71" s="1000"/>
      <c r="AA71" s="991"/>
      <c r="AB71" s="991"/>
      <c r="AC71" s="991"/>
      <c r="AD71" s="992"/>
    </row>
    <row r="72" spans="2:31" ht="17.100000000000001" customHeight="1" thickTop="1">
      <c r="C72" s="849" t="s">
        <v>447</v>
      </c>
      <c r="D72" s="850"/>
      <c r="E72" s="850"/>
      <c r="F72" s="850"/>
      <c r="G72" s="1016" t="s">
        <v>448</v>
      </c>
      <c r="H72" s="1017"/>
      <c r="I72" s="1018">
        <f>SUM(I60:J71)</f>
        <v>450</v>
      </c>
      <c r="J72" s="1019"/>
      <c r="K72" s="1018">
        <f>SUM(K60:L71)</f>
        <v>422</v>
      </c>
      <c r="L72" s="1020"/>
      <c r="M72" s="1009" t="s">
        <v>448</v>
      </c>
      <c r="N72" s="1009"/>
      <c r="O72" s="1009" t="s">
        <v>449</v>
      </c>
      <c r="P72" s="1010"/>
      <c r="Q72" s="1011" t="s">
        <v>448</v>
      </c>
      <c r="R72" s="1009"/>
      <c r="S72" s="1009" t="s">
        <v>450</v>
      </c>
      <c r="T72" s="1010"/>
      <c r="U72" s="1011" t="s">
        <v>449</v>
      </c>
      <c r="V72" s="1009"/>
      <c r="W72" s="1009" t="s">
        <v>449</v>
      </c>
      <c r="X72" s="1010"/>
      <c r="Y72" s="1011" t="s">
        <v>449</v>
      </c>
      <c r="Z72" s="1012"/>
      <c r="AA72" s="1009" t="s">
        <v>449</v>
      </c>
      <c r="AB72" s="1009"/>
      <c r="AC72" s="1009" t="s">
        <v>451</v>
      </c>
      <c r="AD72" s="1010"/>
    </row>
    <row r="74" spans="2:31" ht="17.100000000000001" customHeight="1">
      <c r="B74" s="292" t="s">
        <v>452</v>
      </c>
      <c r="C74" s="293" t="s">
        <v>453</v>
      </c>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row>
    <row r="75" spans="2:31" ht="17.100000000000001" customHeight="1">
      <c r="C75" s="289" t="s">
        <v>454</v>
      </c>
    </row>
    <row r="76" spans="2:31" ht="17.100000000000001" customHeight="1">
      <c r="C76" s="1013" t="s">
        <v>455</v>
      </c>
      <c r="D76" s="832"/>
      <c r="E76" s="832"/>
      <c r="F76" s="832"/>
      <c r="G76" s="832"/>
      <c r="H76" s="832"/>
      <c r="I76" s="1014" t="s">
        <v>456</v>
      </c>
      <c r="J76" s="1014"/>
      <c r="K76" s="1014" t="s">
        <v>457</v>
      </c>
      <c r="L76" s="1014"/>
      <c r="M76" s="1014"/>
      <c r="N76" s="1014"/>
      <c r="O76" s="1014"/>
      <c r="P76" s="1014"/>
      <c r="Q76" s="1014"/>
      <c r="R76" s="1014"/>
      <c r="S76" s="1014"/>
      <c r="T76" s="1014"/>
      <c r="U76" s="1014"/>
      <c r="V76" s="1014"/>
      <c r="W76" s="1014"/>
      <c r="X76" s="1014"/>
      <c r="Y76" s="1014"/>
      <c r="Z76" s="1014"/>
      <c r="AA76" s="1014"/>
      <c r="AB76" s="1014"/>
      <c r="AC76" s="1015"/>
      <c r="AE76" s="298" t="s">
        <v>458</v>
      </c>
    </row>
    <row r="77" spans="2:31" ht="17.100000000000001" customHeight="1">
      <c r="C77" s="1023" t="s">
        <v>459</v>
      </c>
      <c r="D77" s="1024"/>
      <c r="E77" s="1025" t="s">
        <v>460</v>
      </c>
      <c r="F77" s="1025"/>
      <c r="G77" s="1025"/>
      <c r="H77" s="1025"/>
      <c r="I77" s="1026"/>
      <c r="J77" s="1026"/>
      <c r="K77" s="1027"/>
      <c r="L77" s="1027"/>
      <c r="M77" s="1027"/>
      <c r="N77" s="1027"/>
      <c r="O77" s="1027"/>
      <c r="P77" s="1027"/>
      <c r="Q77" s="1027"/>
      <c r="R77" s="1027"/>
      <c r="S77" s="1027"/>
      <c r="T77" s="1027"/>
      <c r="U77" s="1027"/>
      <c r="V77" s="1027"/>
      <c r="W77" s="1027"/>
      <c r="X77" s="1027"/>
      <c r="Y77" s="1027"/>
      <c r="Z77" s="1027"/>
      <c r="AA77" s="1027"/>
      <c r="AB77" s="1027"/>
      <c r="AC77" s="1028"/>
      <c r="AE77" s="299" t="s">
        <v>461</v>
      </c>
    </row>
    <row r="78" spans="2:31" ht="17.100000000000001" customHeight="1">
      <c r="C78" s="821" t="s">
        <v>462</v>
      </c>
      <c r="D78" s="822"/>
      <c r="E78" s="1031" t="s">
        <v>463</v>
      </c>
      <c r="F78" s="1031"/>
      <c r="G78" s="1031"/>
      <c r="H78" s="1031"/>
      <c r="I78" s="1032"/>
      <c r="J78" s="1032"/>
      <c r="K78" s="1033"/>
      <c r="L78" s="1033"/>
      <c r="M78" s="1033"/>
      <c r="N78" s="1033"/>
      <c r="O78" s="1033"/>
      <c r="P78" s="1033"/>
      <c r="Q78" s="1033"/>
      <c r="R78" s="1033"/>
      <c r="S78" s="1033"/>
      <c r="T78" s="1033"/>
      <c r="U78" s="1033"/>
      <c r="V78" s="1033"/>
      <c r="W78" s="1033"/>
      <c r="X78" s="1033"/>
      <c r="Y78" s="1033"/>
      <c r="Z78" s="1033"/>
      <c r="AA78" s="1033"/>
      <c r="AB78" s="1033"/>
      <c r="AC78" s="1034"/>
      <c r="AE78" s="299" t="s">
        <v>464</v>
      </c>
    </row>
    <row r="79" spans="2:31" ht="17.100000000000001" customHeight="1">
      <c r="C79" s="1029"/>
      <c r="D79" s="1030"/>
      <c r="E79" s="1035" t="s">
        <v>465</v>
      </c>
      <c r="F79" s="1035"/>
      <c r="G79" s="1035"/>
      <c r="H79" s="1035"/>
      <c r="I79" s="1036"/>
      <c r="J79" s="1036"/>
      <c r="K79" s="1037"/>
      <c r="L79" s="1037"/>
      <c r="M79" s="1037"/>
      <c r="N79" s="1037"/>
      <c r="O79" s="1037"/>
      <c r="P79" s="1037"/>
      <c r="Q79" s="1037"/>
      <c r="R79" s="1037"/>
      <c r="S79" s="1037"/>
      <c r="T79" s="1037"/>
      <c r="U79" s="1037"/>
      <c r="V79" s="1037"/>
      <c r="W79" s="1037"/>
      <c r="X79" s="1037"/>
      <c r="Y79" s="1037"/>
      <c r="Z79" s="1037"/>
      <c r="AA79" s="1037"/>
      <c r="AB79" s="1037"/>
      <c r="AC79" s="1038"/>
      <c r="AE79" s="299" t="s">
        <v>466</v>
      </c>
    </row>
    <row r="80" spans="2:31" ht="17.100000000000001" customHeight="1">
      <c r="C80" s="821" t="s">
        <v>467</v>
      </c>
      <c r="D80" s="822"/>
      <c r="E80" s="1031" t="s">
        <v>468</v>
      </c>
      <c r="F80" s="1031"/>
      <c r="G80" s="1031"/>
      <c r="H80" s="1031"/>
      <c r="I80" s="1032"/>
      <c r="J80" s="1032"/>
      <c r="K80" s="1033"/>
      <c r="L80" s="1033"/>
      <c r="M80" s="1033"/>
      <c r="N80" s="1033"/>
      <c r="O80" s="1033"/>
      <c r="P80" s="1033"/>
      <c r="Q80" s="1033"/>
      <c r="R80" s="1033"/>
      <c r="S80" s="1033"/>
      <c r="T80" s="1033"/>
      <c r="U80" s="1033"/>
      <c r="V80" s="1033"/>
      <c r="W80" s="1033"/>
      <c r="X80" s="1033"/>
      <c r="Y80" s="1033"/>
      <c r="Z80" s="1033"/>
      <c r="AA80" s="1033"/>
      <c r="AB80" s="1033"/>
      <c r="AC80" s="1034"/>
      <c r="AE80" s="299" t="s">
        <v>469</v>
      </c>
    </row>
    <row r="81" spans="3:31" ht="17.100000000000001" customHeight="1">
      <c r="C81" s="857"/>
      <c r="D81" s="858"/>
      <c r="E81" s="1039" t="s">
        <v>470</v>
      </c>
      <c r="F81" s="1039"/>
      <c r="G81" s="1039"/>
      <c r="H81" s="1039"/>
      <c r="I81" s="1040"/>
      <c r="J81" s="1040"/>
      <c r="K81" s="1041"/>
      <c r="L81" s="1041"/>
      <c r="M81" s="1041"/>
      <c r="N81" s="1041"/>
      <c r="O81" s="1041"/>
      <c r="P81" s="1041"/>
      <c r="Q81" s="1041"/>
      <c r="R81" s="1041"/>
      <c r="S81" s="1041"/>
      <c r="T81" s="1041"/>
      <c r="U81" s="1041"/>
      <c r="V81" s="1041"/>
      <c r="W81" s="1041"/>
      <c r="X81" s="1041"/>
      <c r="Y81" s="1041"/>
      <c r="Z81" s="1041"/>
      <c r="AA81" s="1041"/>
      <c r="AB81" s="1041"/>
      <c r="AC81" s="1042"/>
      <c r="AE81" s="299" t="s">
        <v>471</v>
      </c>
    </row>
    <row r="82" spans="3:31" ht="17.100000000000001" customHeight="1">
      <c r="C82" s="857"/>
      <c r="D82" s="858"/>
      <c r="E82" s="1039" t="s">
        <v>472</v>
      </c>
      <c r="F82" s="1039"/>
      <c r="G82" s="1039"/>
      <c r="H82" s="1039"/>
      <c r="I82" s="1040"/>
      <c r="J82" s="1040"/>
      <c r="K82" s="1041"/>
      <c r="L82" s="1041"/>
      <c r="M82" s="1041"/>
      <c r="N82" s="1041"/>
      <c r="O82" s="1041"/>
      <c r="P82" s="1041"/>
      <c r="Q82" s="1041"/>
      <c r="R82" s="1041"/>
      <c r="S82" s="1041"/>
      <c r="T82" s="1041"/>
      <c r="U82" s="1041"/>
      <c r="V82" s="1041"/>
      <c r="W82" s="1041"/>
      <c r="X82" s="1041"/>
      <c r="Y82" s="1041"/>
      <c r="Z82" s="1041"/>
      <c r="AA82" s="1041"/>
      <c r="AB82" s="1041"/>
      <c r="AC82" s="1042"/>
      <c r="AE82" s="299" t="s">
        <v>473</v>
      </c>
    </row>
    <row r="83" spans="3:31" ht="17.100000000000001" customHeight="1">
      <c r="C83" s="857"/>
      <c r="D83" s="858"/>
      <c r="E83" s="1039" t="s">
        <v>474</v>
      </c>
      <c r="F83" s="1039"/>
      <c r="G83" s="1039"/>
      <c r="H83" s="1039"/>
      <c r="I83" s="1040"/>
      <c r="J83" s="1040"/>
      <c r="K83" s="1041"/>
      <c r="L83" s="1041"/>
      <c r="M83" s="1041"/>
      <c r="N83" s="1041"/>
      <c r="O83" s="1041"/>
      <c r="P83" s="1041"/>
      <c r="Q83" s="1041"/>
      <c r="R83" s="1041"/>
      <c r="S83" s="1041"/>
      <c r="T83" s="1041"/>
      <c r="U83" s="1041"/>
      <c r="V83" s="1041"/>
      <c r="W83" s="1041"/>
      <c r="X83" s="1041"/>
      <c r="Y83" s="1041"/>
      <c r="Z83" s="1041"/>
      <c r="AA83" s="1041"/>
      <c r="AB83" s="1041"/>
      <c r="AC83" s="1042"/>
      <c r="AE83" s="299" t="s">
        <v>475</v>
      </c>
    </row>
    <row r="84" spans="3:31" ht="17.100000000000001" customHeight="1">
      <c r="C84" s="857"/>
      <c r="D84" s="858"/>
      <c r="E84" s="1039" t="s">
        <v>476</v>
      </c>
      <c r="F84" s="1039"/>
      <c r="G84" s="1039"/>
      <c r="H84" s="1039"/>
      <c r="I84" s="1040"/>
      <c r="J84" s="1040"/>
      <c r="K84" s="1041"/>
      <c r="L84" s="1041"/>
      <c r="M84" s="1041"/>
      <c r="N84" s="1041"/>
      <c r="O84" s="1041"/>
      <c r="P84" s="1041"/>
      <c r="Q84" s="1041"/>
      <c r="R84" s="1041"/>
      <c r="S84" s="1041"/>
      <c r="T84" s="1041"/>
      <c r="U84" s="1041"/>
      <c r="V84" s="1041"/>
      <c r="W84" s="1041"/>
      <c r="X84" s="1041"/>
      <c r="Y84" s="1041"/>
      <c r="Z84" s="1041"/>
      <c r="AA84" s="1041"/>
      <c r="AB84" s="1041"/>
      <c r="AC84" s="1042"/>
      <c r="AE84" s="299" t="s">
        <v>477</v>
      </c>
    </row>
    <row r="85" spans="3:31" ht="17.100000000000001" customHeight="1">
      <c r="C85" s="857"/>
      <c r="D85" s="858"/>
      <c r="E85" s="1039" t="s">
        <v>478</v>
      </c>
      <c r="F85" s="1039"/>
      <c r="G85" s="1039"/>
      <c r="H85" s="1039"/>
      <c r="I85" s="1040"/>
      <c r="J85" s="1040"/>
      <c r="K85" s="1041"/>
      <c r="L85" s="1041"/>
      <c r="M85" s="1041"/>
      <c r="N85" s="1041"/>
      <c r="O85" s="1041"/>
      <c r="P85" s="1041"/>
      <c r="Q85" s="1041"/>
      <c r="R85" s="1041"/>
      <c r="S85" s="1041"/>
      <c r="T85" s="1041"/>
      <c r="U85" s="1041"/>
      <c r="V85" s="1041"/>
      <c r="W85" s="1041"/>
      <c r="X85" s="1041"/>
      <c r="Y85" s="1041"/>
      <c r="Z85" s="1041"/>
      <c r="AA85" s="1041"/>
      <c r="AB85" s="1041"/>
      <c r="AC85" s="1042"/>
      <c r="AE85" s="299" t="s">
        <v>479</v>
      </c>
    </row>
    <row r="86" spans="3:31" ht="17.100000000000001" customHeight="1">
      <c r="C86" s="857"/>
      <c r="D86" s="858"/>
      <c r="E86" s="1039" t="s">
        <v>480</v>
      </c>
      <c r="F86" s="1039"/>
      <c r="G86" s="1039"/>
      <c r="H86" s="1039"/>
      <c r="I86" s="1040"/>
      <c r="J86" s="1040"/>
      <c r="K86" s="1041"/>
      <c r="L86" s="1041"/>
      <c r="M86" s="1041"/>
      <c r="N86" s="1041"/>
      <c r="O86" s="1041"/>
      <c r="P86" s="1041"/>
      <c r="Q86" s="1041"/>
      <c r="R86" s="1041"/>
      <c r="S86" s="1041"/>
      <c r="T86" s="1041"/>
      <c r="U86" s="1041"/>
      <c r="V86" s="1041"/>
      <c r="W86" s="1041"/>
      <c r="X86" s="1041"/>
      <c r="Y86" s="1041"/>
      <c r="Z86" s="1041"/>
      <c r="AA86" s="1041"/>
      <c r="AB86" s="1041"/>
      <c r="AC86" s="1042"/>
      <c r="AE86" s="299" t="s">
        <v>481</v>
      </c>
    </row>
    <row r="87" spans="3:31" ht="17.100000000000001" customHeight="1">
      <c r="C87" s="857"/>
      <c r="D87" s="858"/>
      <c r="E87" s="1039" t="s">
        <v>482</v>
      </c>
      <c r="F87" s="1039"/>
      <c r="G87" s="1039"/>
      <c r="H87" s="1039"/>
      <c r="I87" s="1040"/>
      <c r="J87" s="1040"/>
      <c r="K87" s="1041"/>
      <c r="L87" s="1041"/>
      <c r="M87" s="1041"/>
      <c r="N87" s="1041"/>
      <c r="O87" s="1041"/>
      <c r="P87" s="1041"/>
      <c r="Q87" s="1041"/>
      <c r="R87" s="1041"/>
      <c r="S87" s="1041"/>
      <c r="T87" s="1041"/>
      <c r="U87" s="1041"/>
      <c r="V87" s="1041"/>
      <c r="W87" s="1041"/>
      <c r="X87" s="1041"/>
      <c r="Y87" s="1041"/>
      <c r="Z87" s="1041"/>
      <c r="AA87" s="1041"/>
      <c r="AB87" s="1041"/>
      <c r="AC87" s="1042"/>
      <c r="AE87" s="299" t="s">
        <v>483</v>
      </c>
    </row>
    <row r="88" spans="3:31" ht="17.100000000000001" customHeight="1">
      <c r="C88" s="857"/>
      <c r="D88" s="858"/>
      <c r="E88" s="1039" t="s">
        <v>484</v>
      </c>
      <c r="F88" s="1039"/>
      <c r="G88" s="1039"/>
      <c r="H88" s="1039"/>
      <c r="I88" s="1040"/>
      <c r="J88" s="1040"/>
      <c r="K88" s="1041"/>
      <c r="L88" s="1041"/>
      <c r="M88" s="1041"/>
      <c r="N88" s="1041"/>
      <c r="O88" s="1041"/>
      <c r="P88" s="1041"/>
      <c r="Q88" s="1041"/>
      <c r="R88" s="1041"/>
      <c r="S88" s="1041"/>
      <c r="T88" s="1041"/>
      <c r="U88" s="1041"/>
      <c r="V88" s="1041"/>
      <c r="W88" s="1041"/>
      <c r="X88" s="1041"/>
      <c r="Y88" s="1041"/>
      <c r="Z88" s="1041"/>
      <c r="AA88" s="1041"/>
      <c r="AB88" s="1041"/>
      <c r="AC88" s="1042"/>
      <c r="AE88" s="299" t="s">
        <v>485</v>
      </c>
    </row>
    <row r="89" spans="3:31" ht="17.100000000000001" customHeight="1">
      <c r="C89" s="857"/>
      <c r="D89" s="858"/>
      <c r="E89" s="1039" t="s">
        <v>486</v>
      </c>
      <c r="F89" s="1039"/>
      <c r="G89" s="1039"/>
      <c r="H89" s="1039"/>
      <c r="I89" s="1040"/>
      <c r="J89" s="1040"/>
      <c r="K89" s="1041"/>
      <c r="L89" s="1041"/>
      <c r="M89" s="1041"/>
      <c r="N89" s="1041"/>
      <c r="O89" s="1041"/>
      <c r="P89" s="1041"/>
      <c r="Q89" s="1041"/>
      <c r="R89" s="1041"/>
      <c r="S89" s="1041"/>
      <c r="T89" s="1041"/>
      <c r="U89" s="1041"/>
      <c r="V89" s="1041"/>
      <c r="W89" s="1041"/>
      <c r="X89" s="1041"/>
      <c r="Y89" s="1041"/>
      <c r="Z89" s="1041"/>
      <c r="AA89" s="1041"/>
      <c r="AB89" s="1041"/>
      <c r="AC89" s="1042"/>
      <c r="AE89" s="299" t="s">
        <v>487</v>
      </c>
    </row>
    <row r="90" spans="3:31" ht="17.100000000000001" customHeight="1">
      <c r="C90" s="1029"/>
      <c r="D90" s="1030"/>
      <c r="E90" s="1035" t="s">
        <v>488</v>
      </c>
      <c r="F90" s="1035"/>
      <c r="G90" s="1035"/>
      <c r="H90" s="1035"/>
      <c r="I90" s="1036"/>
      <c r="J90" s="1036"/>
      <c r="K90" s="1037"/>
      <c r="L90" s="1037"/>
      <c r="M90" s="1037"/>
      <c r="N90" s="1037"/>
      <c r="O90" s="1037"/>
      <c r="P90" s="1037"/>
      <c r="Q90" s="1037"/>
      <c r="R90" s="1037"/>
      <c r="S90" s="1037"/>
      <c r="T90" s="1037"/>
      <c r="U90" s="1037"/>
      <c r="V90" s="1037"/>
      <c r="W90" s="1037"/>
      <c r="X90" s="1037"/>
      <c r="Y90" s="1037"/>
      <c r="Z90" s="1037"/>
      <c r="AA90" s="1037"/>
      <c r="AB90" s="1037"/>
      <c r="AC90" s="1038"/>
      <c r="AE90" s="299" t="s">
        <v>489</v>
      </c>
    </row>
    <row r="91" spans="3:31" ht="17.100000000000001" customHeight="1">
      <c r="C91" s="821" t="s">
        <v>490</v>
      </c>
      <c r="D91" s="822"/>
      <c r="E91" s="1031" t="s">
        <v>491</v>
      </c>
      <c r="F91" s="1031"/>
      <c r="G91" s="1031"/>
      <c r="H91" s="1031"/>
      <c r="I91" s="1032"/>
      <c r="J91" s="1032"/>
      <c r="K91" s="1033"/>
      <c r="L91" s="1033"/>
      <c r="M91" s="1033"/>
      <c r="N91" s="1033"/>
      <c r="O91" s="1033"/>
      <c r="P91" s="1033"/>
      <c r="Q91" s="1033"/>
      <c r="R91" s="1033"/>
      <c r="S91" s="1033"/>
      <c r="T91" s="1033"/>
      <c r="U91" s="1033"/>
      <c r="V91" s="1033"/>
      <c r="W91" s="1033"/>
      <c r="X91" s="1033"/>
      <c r="Y91" s="1033"/>
      <c r="Z91" s="1033"/>
      <c r="AA91" s="1033"/>
      <c r="AB91" s="1033"/>
      <c r="AC91" s="1034"/>
      <c r="AE91" s="299" t="s">
        <v>492</v>
      </c>
    </row>
    <row r="92" spans="3:31" ht="17.100000000000001" customHeight="1">
      <c r="C92" s="857"/>
      <c r="D92" s="858"/>
      <c r="E92" s="1039" t="s">
        <v>493</v>
      </c>
      <c r="F92" s="1039"/>
      <c r="G92" s="1039"/>
      <c r="H92" s="1039"/>
      <c r="I92" s="1040"/>
      <c r="J92" s="1040"/>
      <c r="K92" s="1041"/>
      <c r="L92" s="1041"/>
      <c r="M92" s="1041"/>
      <c r="N92" s="1041"/>
      <c r="O92" s="1041"/>
      <c r="P92" s="1041"/>
      <c r="Q92" s="1041"/>
      <c r="R92" s="1041"/>
      <c r="S92" s="1041"/>
      <c r="T92" s="1041"/>
      <c r="U92" s="1041"/>
      <c r="V92" s="1041"/>
      <c r="W92" s="1041"/>
      <c r="X92" s="1041"/>
      <c r="Y92" s="1041"/>
      <c r="Z92" s="1041"/>
      <c r="AA92" s="1041"/>
      <c r="AB92" s="1041"/>
      <c r="AC92" s="1042"/>
      <c r="AE92" s="299" t="s">
        <v>494</v>
      </c>
    </row>
    <row r="93" spans="3:31" ht="17.100000000000001" customHeight="1">
      <c r="C93" s="857"/>
      <c r="D93" s="858"/>
      <c r="E93" s="1039" t="s">
        <v>495</v>
      </c>
      <c r="F93" s="1039"/>
      <c r="G93" s="1039"/>
      <c r="H93" s="1039"/>
      <c r="I93" s="1040"/>
      <c r="J93" s="1040"/>
      <c r="K93" s="1041"/>
      <c r="L93" s="1041"/>
      <c r="M93" s="1041"/>
      <c r="N93" s="1041"/>
      <c r="O93" s="1041"/>
      <c r="P93" s="1041"/>
      <c r="Q93" s="1041"/>
      <c r="R93" s="1041"/>
      <c r="S93" s="1041"/>
      <c r="T93" s="1041"/>
      <c r="U93" s="1041"/>
      <c r="V93" s="1041"/>
      <c r="W93" s="1041"/>
      <c r="X93" s="1041"/>
      <c r="Y93" s="1041"/>
      <c r="Z93" s="1041"/>
      <c r="AA93" s="1041"/>
      <c r="AB93" s="1041"/>
      <c r="AC93" s="1042"/>
      <c r="AE93" s="299" t="s">
        <v>496</v>
      </c>
    </row>
    <row r="94" spans="3:31" ht="17.100000000000001" customHeight="1">
      <c r="C94" s="857"/>
      <c r="D94" s="858"/>
      <c r="E94" s="1039" t="s">
        <v>497</v>
      </c>
      <c r="F94" s="1039"/>
      <c r="G94" s="1039"/>
      <c r="H94" s="1039"/>
      <c r="I94" s="1040"/>
      <c r="J94" s="1040"/>
      <c r="K94" s="1041"/>
      <c r="L94" s="1041"/>
      <c r="M94" s="1041"/>
      <c r="N94" s="1041"/>
      <c r="O94" s="1041"/>
      <c r="P94" s="1041"/>
      <c r="Q94" s="1041"/>
      <c r="R94" s="1041"/>
      <c r="S94" s="1041"/>
      <c r="T94" s="1041"/>
      <c r="U94" s="1041"/>
      <c r="V94" s="1041"/>
      <c r="W94" s="1041"/>
      <c r="X94" s="1041"/>
      <c r="Y94" s="1041"/>
      <c r="Z94" s="1041"/>
      <c r="AA94" s="1041"/>
      <c r="AB94" s="1041"/>
      <c r="AC94" s="1042"/>
      <c r="AE94" s="299" t="s">
        <v>498</v>
      </c>
    </row>
    <row r="95" spans="3:31" ht="17.100000000000001" customHeight="1">
      <c r="C95" s="857"/>
      <c r="D95" s="858"/>
      <c r="E95" s="1039" t="s">
        <v>499</v>
      </c>
      <c r="F95" s="1039"/>
      <c r="G95" s="1039"/>
      <c r="H95" s="1039"/>
      <c r="I95" s="1040"/>
      <c r="J95" s="1040"/>
      <c r="K95" s="1041"/>
      <c r="L95" s="1041"/>
      <c r="M95" s="1041"/>
      <c r="N95" s="1041"/>
      <c r="O95" s="1041"/>
      <c r="P95" s="1041"/>
      <c r="Q95" s="1041"/>
      <c r="R95" s="1041"/>
      <c r="S95" s="1041"/>
      <c r="T95" s="1041"/>
      <c r="U95" s="1041"/>
      <c r="V95" s="1041"/>
      <c r="W95" s="1041"/>
      <c r="X95" s="1041"/>
      <c r="Y95" s="1041"/>
      <c r="Z95" s="1041"/>
      <c r="AA95" s="1041"/>
      <c r="AB95" s="1041"/>
      <c r="AC95" s="1042"/>
      <c r="AE95" s="299" t="s">
        <v>500</v>
      </c>
    </row>
    <row r="96" spans="3:31" ht="17.100000000000001" customHeight="1">
      <c r="C96" s="1029"/>
      <c r="D96" s="1030"/>
      <c r="E96" s="1035" t="s">
        <v>501</v>
      </c>
      <c r="F96" s="1035"/>
      <c r="G96" s="1035"/>
      <c r="H96" s="1035"/>
      <c r="I96" s="1036"/>
      <c r="J96" s="1036"/>
      <c r="K96" s="1037"/>
      <c r="L96" s="1037"/>
      <c r="M96" s="1037"/>
      <c r="N96" s="1037"/>
      <c r="O96" s="1037"/>
      <c r="P96" s="1037"/>
      <c r="Q96" s="1037"/>
      <c r="R96" s="1037"/>
      <c r="S96" s="1037"/>
      <c r="T96" s="1037"/>
      <c r="U96" s="1037"/>
      <c r="V96" s="1037"/>
      <c r="W96" s="1037"/>
      <c r="X96" s="1037"/>
      <c r="Y96" s="1037"/>
      <c r="Z96" s="1037"/>
      <c r="AA96" s="1037"/>
      <c r="AB96" s="1037"/>
      <c r="AC96" s="1038"/>
      <c r="AE96" s="299" t="s">
        <v>502</v>
      </c>
    </row>
    <row r="97" spans="3:31" ht="17.100000000000001" customHeight="1">
      <c r="C97" s="821" t="s">
        <v>503</v>
      </c>
      <c r="D97" s="822"/>
      <c r="E97" s="1031" t="s">
        <v>504</v>
      </c>
      <c r="F97" s="1031"/>
      <c r="G97" s="1031"/>
      <c r="H97" s="1031"/>
      <c r="I97" s="1032"/>
      <c r="J97" s="1032"/>
      <c r="K97" s="1033"/>
      <c r="L97" s="1033"/>
      <c r="M97" s="1033"/>
      <c r="N97" s="1033"/>
      <c r="O97" s="1033"/>
      <c r="P97" s="1033"/>
      <c r="Q97" s="1033"/>
      <c r="R97" s="1033"/>
      <c r="S97" s="1033"/>
      <c r="T97" s="1033"/>
      <c r="U97" s="1033"/>
      <c r="V97" s="1033"/>
      <c r="W97" s="1033"/>
      <c r="X97" s="1033"/>
      <c r="Y97" s="1033"/>
      <c r="Z97" s="1033"/>
      <c r="AA97" s="1033"/>
      <c r="AB97" s="1033"/>
      <c r="AC97" s="1034"/>
      <c r="AE97" s="300" t="s">
        <v>505</v>
      </c>
    </row>
    <row r="98" spans="3:31" ht="17.100000000000001" customHeight="1">
      <c r="C98" s="1029"/>
      <c r="D98" s="1030"/>
      <c r="E98" s="1035" t="s">
        <v>506</v>
      </c>
      <c r="F98" s="1035"/>
      <c r="G98" s="1035"/>
      <c r="H98" s="1035"/>
      <c r="I98" s="1036"/>
      <c r="J98" s="1036"/>
      <c r="K98" s="1037"/>
      <c r="L98" s="1037"/>
      <c r="M98" s="1037"/>
      <c r="N98" s="1037"/>
      <c r="O98" s="1037"/>
      <c r="P98" s="1037"/>
      <c r="Q98" s="1037"/>
      <c r="R98" s="1037"/>
      <c r="S98" s="1037"/>
      <c r="T98" s="1037"/>
      <c r="U98" s="1037"/>
      <c r="V98" s="1037"/>
      <c r="W98" s="1037"/>
      <c r="X98" s="1037"/>
      <c r="Y98" s="1037"/>
      <c r="Z98" s="1037"/>
      <c r="AA98" s="1037"/>
      <c r="AB98" s="1037"/>
      <c r="AC98" s="1038"/>
      <c r="AE98" s="300" t="s">
        <v>507</v>
      </c>
    </row>
    <row r="99" spans="3:31" ht="17.100000000000001" customHeight="1">
      <c r="C99" s="941" t="s">
        <v>508</v>
      </c>
      <c r="D99" s="942"/>
      <c r="E99" s="1044" t="s">
        <v>509</v>
      </c>
      <c r="F99" s="1044"/>
      <c r="G99" s="1044"/>
      <c r="H99" s="1044"/>
      <c r="I99" s="1032"/>
      <c r="J99" s="1032"/>
      <c r="K99" s="1033"/>
      <c r="L99" s="1033"/>
      <c r="M99" s="1033"/>
      <c r="N99" s="1033"/>
      <c r="O99" s="1033"/>
      <c r="P99" s="1033"/>
      <c r="Q99" s="1033"/>
      <c r="R99" s="1033"/>
      <c r="S99" s="1033"/>
      <c r="T99" s="1033"/>
      <c r="U99" s="1033"/>
      <c r="V99" s="1033"/>
      <c r="W99" s="1033"/>
      <c r="X99" s="1033"/>
      <c r="Y99" s="1033"/>
      <c r="Z99" s="1033"/>
      <c r="AA99" s="1033"/>
      <c r="AB99" s="1033"/>
      <c r="AC99" s="1034"/>
      <c r="AE99" s="300" t="s">
        <v>510</v>
      </c>
    </row>
    <row r="100" spans="3:31" ht="17.100000000000001" customHeight="1">
      <c r="C100" s="943"/>
      <c r="D100" s="944"/>
      <c r="E100" s="1043" t="s">
        <v>511</v>
      </c>
      <c r="F100" s="1043"/>
      <c r="G100" s="1043"/>
      <c r="H100" s="1043"/>
      <c r="I100" s="1036"/>
      <c r="J100" s="1036"/>
      <c r="K100" s="1037"/>
      <c r="L100" s="1037"/>
      <c r="M100" s="1037"/>
      <c r="N100" s="1037"/>
      <c r="O100" s="1037"/>
      <c r="P100" s="1037"/>
      <c r="Q100" s="1037"/>
      <c r="R100" s="1037"/>
      <c r="S100" s="1037"/>
      <c r="T100" s="1037"/>
      <c r="U100" s="1037"/>
      <c r="V100" s="1037"/>
      <c r="W100" s="1037"/>
      <c r="X100" s="1037"/>
      <c r="Y100" s="1037"/>
      <c r="Z100" s="1037"/>
      <c r="AA100" s="1037"/>
      <c r="AB100" s="1037"/>
      <c r="AC100" s="1038"/>
      <c r="AE100" s="300" t="s">
        <v>512</v>
      </c>
    </row>
    <row r="101" spans="3:31" ht="17.100000000000001" customHeight="1">
      <c r="C101" s="943"/>
      <c r="D101" s="944"/>
      <c r="E101" s="1043" t="s">
        <v>513</v>
      </c>
      <c r="F101" s="1043"/>
      <c r="G101" s="1043"/>
      <c r="H101" s="1043"/>
      <c r="I101" s="1036"/>
      <c r="J101" s="1036"/>
      <c r="K101" s="1037"/>
      <c r="L101" s="1037"/>
      <c r="M101" s="1037"/>
      <c r="N101" s="1037"/>
      <c r="O101" s="1037"/>
      <c r="P101" s="1037"/>
      <c r="Q101" s="1037"/>
      <c r="R101" s="1037"/>
      <c r="S101" s="1037"/>
      <c r="T101" s="1037"/>
      <c r="U101" s="1037"/>
      <c r="V101" s="1037"/>
      <c r="W101" s="1037"/>
      <c r="X101" s="1037"/>
      <c r="Y101" s="1037"/>
      <c r="Z101" s="1037"/>
      <c r="AA101" s="1037"/>
      <c r="AB101" s="1037"/>
      <c r="AC101" s="1038"/>
      <c r="AE101" s="300" t="s">
        <v>514</v>
      </c>
    </row>
  </sheetData>
  <mergeCells count="416">
    <mergeCell ref="C97:D98"/>
    <mergeCell ref="E97:H97"/>
    <mergeCell ref="I97:J97"/>
    <mergeCell ref="K97:AC97"/>
    <mergeCell ref="E98:H98"/>
    <mergeCell ref="I98:J98"/>
    <mergeCell ref="K98:AC98"/>
    <mergeCell ref="C101:D101"/>
    <mergeCell ref="E101:H101"/>
    <mergeCell ref="I101:J101"/>
    <mergeCell ref="K101:AC101"/>
    <mergeCell ref="C99:D100"/>
    <mergeCell ref="E99:H99"/>
    <mergeCell ref="I99:J99"/>
    <mergeCell ref="K99:AC99"/>
    <mergeCell ref="E100:H100"/>
    <mergeCell ref="I100:J100"/>
    <mergeCell ref="K100:AC100"/>
    <mergeCell ref="E94:H94"/>
    <mergeCell ref="I94:J94"/>
    <mergeCell ref="K94:AC94"/>
    <mergeCell ref="E95:H95"/>
    <mergeCell ref="I95:J95"/>
    <mergeCell ref="K95:AC95"/>
    <mergeCell ref="C91:D96"/>
    <mergeCell ref="E91:H91"/>
    <mergeCell ref="I91:J91"/>
    <mergeCell ref="K91:AC91"/>
    <mergeCell ref="E92:H92"/>
    <mergeCell ref="I92:J92"/>
    <mergeCell ref="K92:AC92"/>
    <mergeCell ref="E93:H93"/>
    <mergeCell ref="I93:J93"/>
    <mergeCell ref="K93:AC93"/>
    <mergeCell ref="E96:H96"/>
    <mergeCell ref="I96:J96"/>
    <mergeCell ref="K96:AC96"/>
    <mergeCell ref="K89:AC89"/>
    <mergeCell ref="E90:H90"/>
    <mergeCell ref="I90:J90"/>
    <mergeCell ref="K90:AC90"/>
    <mergeCell ref="E87:H87"/>
    <mergeCell ref="I87:J87"/>
    <mergeCell ref="K87:AC87"/>
    <mergeCell ref="E88:H88"/>
    <mergeCell ref="I88:J88"/>
    <mergeCell ref="K88:AC88"/>
    <mergeCell ref="C80:D90"/>
    <mergeCell ref="E80:H80"/>
    <mergeCell ref="I80:J80"/>
    <mergeCell ref="K80:AC80"/>
    <mergeCell ref="E81:H81"/>
    <mergeCell ref="I81:J81"/>
    <mergeCell ref="K81:AC81"/>
    <mergeCell ref="E82:H82"/>
    <mergeCell ref="I82:J82"/>
    <mergeCell ref="E85:H85"/>
    <mergeCell ref="I85:J85"/>
    <mergeCell ref="K85:AC85"/>
    <mergeCell ref="E86:H86"/>
    <mergeCell ref="I86:J86"/>
    <mergeCell ref="K86:AC86"/>
    <mergeCell ref="K82:AC82"/>
    <mergeCell ref="E83:H83"/>
    <mergeCell ref="I83:J83"/>
    <mergeCell ref="K83:AC83"/>
    <mergeCell ref="E84:H84"/>
    <mergeCell ref="I84:J84"/>
    <mergeCell ref="K84:AC84"/>
    <mergeCell ref="E89:H89"/>
    <mergeCell ref="I89:J89"/>
    <mergeCell ref="C77:D77"/>
    <mergeCell ref="E77:H77"/>
    <mergeCell ref="I77:J77"/>
    <mergeCell ref="K77:AC77"/>
    <mergeCell ref="C78:D79"/>
    <mergeCell ref="E78:H78"/>
    <mergeCell ref="I78:J78"/>
    <mergeCell ref="K78:AC78"/>
    <mergeCell ref="E79:H79"/>
    <mergeCell ref="I79:J79"/>
    <mergeCell ref="K79:AC79"/>
    <mergeCell ref="W72:X72"/>
    <mergeCell ref="Y72:Z72"/>
    <mergeCell ref="AA72:AB72"/>
    <mergeCell ref="AC72:AD72"/>
    <mergeCell ref="C76:H76"/>
    <mergeCell ref="I76:J76"/>
    <mergeCell ref="K76:AC76"/>
    <mergeCell ref="AC71:AD71"/>
    <mergeCell ref="C72:F72"/>
    <mergeCell ref="G72:H72"/>
    <mergeCell ref="I72:J72"/>
    <mergeCell ref="K72:L72"/>
    <mergeCell ref="M72:N72"/>
    <mergeCell ref="O72:P72"/>
    <mergeCell ref="Q72:R72"/>
    <mergeCell ref="S72:T72"/>
    <mergeCell ref="U72:V72"/>
    <mergeCell ref="Q71:R71"/>
    <mergeCell ref="S71:T71"/>
    <mergeCell ref="U71:V71"/>
    <mergeCell ref="W71:X71"/>
    <mergeCell ref="Y71:Z71"/>
    <mergeCell ref="AA71:AB71"/>
    <mergeCell ref="W70:X70"/>
    <mergeCell ref="Y70:Z70"/>
    <mergeCell ref="AA70:AB70"/>
    <mergeCell ref="AC70:AD70"/>
    <mergeCell ref="C71:F71"/>
    <mergeCell ref="G71:H71"/>
    <mergeCell ref="I71:J71"/>
    <mergeCell ref="K71:L71"/>
    <mergeCell ref="M71:N71"/>
    <mergeCell ref="O71:P71"/>
    <mergeCell ref="C70:F70"/>
    <mergeCell ref="G70:H70"/>
    <mergeCell ref="I70:J70"/>
    <mergeCell ref="K70:L70"/>
    <mergeCell ref="M70:N70"/>
    <mergeCell ref="O70:P70"/>
    <mergeCell ref="Q70:R70"/>
    <mergeCell ref="S70:T70"/>
    <mergeCell ref="U70:V70"/>
    <mergeCell ref="W68:X68"/>
    <mergeCell ref="Y68:Z68"/>
    <mergeCell ref="AA68:AB68"/>
    <mergeCell ref="AC68:AD68"/>
    <mergeCell ref="C69:F69"/>
    <mergeCell ref="G69:H69"/>
    <mergeCell ref="I69:J69"/>
    <mergeCell ref="K69:L69"/>
    <mergeCell ref="M69:N69"/>
    <mergeCell ref="O69:P69"/>
    <mergeCell ref="AC69:AD69"/>
    <mergeCell ref="Q69:R69"/>
    <mergeCell ref="S69:T69"/>
    <mergeCell ref="U69:V69"/>
    <mergeCell ref="W69:X69"/>
    <mergeCell ref="Y69:Z69"/>
    <mergeCell ref="AA69:AB69"/>
    <mergeCell ref="C68:F68"/>
    <mergeCell ref="G68:H68"/>
    <mergeCell ref="I68:J68"/>
    <mergeCell ref="K68:L68"/>
    <mergeCell ref="M68:N68"/>
    <mergeCell ref="O68:P68"/>
    <mergeCell ref="Q68:R68"/>
    <mergeCell ref="S68:T68"/>
    <mergeCell ref="U68:V68"/>
    <mergeCell ref="W66:X66"/>
    <mergeCell ref="Y66:Z66"/>
    <mergeCell ref="AA66:AB66"/>
    <mergeCell ref="AC66:AD66"/>
    <mergeCell ref="C67:F67"/>
    <mergeCell ref="G67:H67"/>
    <mergeCell ref="I67:J67"/>
    <mergeCell ref="K67:L67"/>
    <mergeCell ref="M67:N67"/>
    <mergeCell ref="O67:P67"/>
    <mergeCell ref="AC67:AD67"/>
    <mergeCell ref="Q67:R67"/>
    <mergeCell ref="S67:T67"/>
    <mergeCell ref="U67:V67"/>
    <mergeCell ref="W67:X67"/>
    <mergeCell ref="Y67:Z67"/>
    <mergeCell ref="AA67:AB67"/>
    <mergeCell ref="C66:F66"/>
    <mergeCell ref="G66:H66"/>
    <mergeCell ref="I66:J66"/>
    <mergeCell ref="K66:L66"/>
    <mergeCell ref="M66:N66"/>
    <mergeCell ref="O66:P66"/>
    <mergeCell ref="Q66:R66"/>
    <mergeCell ref="S66:T66"/>
    <mergeCell ref="U66:V66"/>
    <mergeCell ref="W64:X64"/>
    <mergeCell ref="Y64:Z64"/>
    <mergeCell ref="AA64:AB64"/>
    <mergeCell ref="AC64:AD64"/>
    <mergeCell ref="C65:F65"/>
    <mergeCell ref="G65:H65"/>
    <mergeCell ref="I65:J65"/>
    <mergeCell ref="K65:L65"/>
    <mergeCell ref="M65:N65"/>
    <mergeCell ref="O65:P65"/>
    <mergeCell ref="AC65:AD65"/>
    <mergeCell ref="Q65:R65"/>
    <mergeCell ref="S65:T65"/>
    <mergeCell ref="U65:V65"/>
    <mergeCell ref="W65:X65"/>
    <mergeCell ref="Y65:Z65"/>
    <mergeCell ref="AA65:AB65"/>
    <mergeCell ref="C64:F64"/>
    <mergeCell ref="G64:H64"/>
    <mergeCell ref="I64:J64"/>
    <mergeCell ref="K64:L64"/>
    <mergeCell ref="M64:N64"/>
    <mergeCell ref="O64:P64"/>
    <mergeCell ref="Q64:R64"/>
    <mergeCell ref="S64:T64"/>
    <mergeCell ref="U64:V64"/>
    <mergeCell ref="AA62:AB62"/>
    <mergeCell ref="AC62:AD62"/>
    <mergeCell ref="C63:F63"/>
    <mergeCell ref="G63:H63"/>
    <mergeCell ref="I63:J63"/>
    <mergeCell ref="K63:L63"/>
    <mergeCell ref="M63:N63"/>
    <mergeCell ref="O63:P63"/>
    <mergeCell ref="AC63:AD63"/>
    <mergeCell ref="Q63:R63"/>
    <mergeCell ref="S63:T63"/>
    <mergeCell ref="U63:V63"/>
    <mergeCell ref="W63:X63"/>
    <mergeCell ref="Y63:Z63"/>
    <mergeCell ref="AA63:AB63"/>
    <mergeCell ref="C61:F61"/>
    <mergeCell ref="G61:H61"/>
    <mergeCell ref="I61:J61"/>
    <mergeCell ref="K61:L61"/>
    <mergeCell ref="M61:N61"/>
    <mergeCell ref="O61:P61"/>
    <mergeCell ref="AC61:AD61"/>
    <mergeCell ref="C62:F62"/>
    <mergeCell ref="G62:H62"/>
    <mergeCell ref="I62:J62"/>
    <mergeCell ref="K62:L62"/>
    <mergeCell ref="M62:N62"/>
    <mergeCell ref="O62:P62"/>
    <mergeCell ref="Q62:R62"/>
    <mergeCell ref="S62:T62"/>
    <mergeCell ref="U62:V62"/>
    <mergeCell ref="Q61:R61"/>
    <mergeCell ref="S61:T61"/>
    <mergeCell ref="U61:V61"/>
    <mergeCell ref="W61:X61"/>
    <mergeCell ref="Y61:Z61"/>
    <mergeCell ref="AA61:AB61"/>
    <mergeCell ref="W62:X62"/>
    <mergeCell ref="Y62:Z62"/>
    <mergeCell ref="AC59:AD59"/>
    <mergeCell ref="C60:F60"/>
    <mergeCell ref="G60:H60"/>
    <mergeCell ref="I60:J60"/>
    <mergeCell ref="K60:L60"/>
    <mergeCell ref="M60:N60"/>
    <mergeCell ref="O60:P60"/>
    <mergeCell ref="Q60:R60"/>
    <mergeCell ref="S60:T60"/>
    <mergeCell ref="U60:V60"/>
    <mergeCell ref="Q58:R59"/>
    <mergeCell ref="S58:T59"/>
    <mergeCell ref="U58:X58"/>
    <mergeCell ref="Y58:AD58"/>
    <mergeCell ref="I59:J59"/>
    <mergeCell ref="K59:L59"/>
    <mergeCell ref="U59:V59"/>
    <mergeCell ref="W59:X59"/>
    <mergeCell ref="Y59:Z59"/>
    <mergeCell ref="AA59:AB59"/>
    <mergeCell ref="W60:X60"/>
    <mergeCell ref="Y60:Z60"/>
    <mergeCell ref="AA60:AB60"/>
    <mergeCell ref="AC60:AD60"/>
    <mergeCell ref="M57:P57"/>
    <mergeCell ref="C58:F59"/>
    <mergeCell ref="G58:H59"/>
    <mergeCell ref="I58:L58"/>
    <mergeCell ref="M58:N59"/>
    <mergeCell ref="O58:P59"/>
    <mergeCell ref="I54:M54"/>
    <mergeCell ref="S54:T54"/>
    <mergeCell ref="I55:M55"/>
    <mergeCell ref="O55:R55"/>
    <mergeCell ref="S55:V55"/>
    <mergeCell ref="W55:AB55"/>
    <mergeCell ref="C48:E48"/>
    <mergeCell ref="F48:G48"/>
    <mergeCell ref="H48:AC48"/>
    <mergeCell ref="C49:E50"/>
    <mergeCell ref="F49:AC50"/>
    <mergeCell ref="I53:M53"/>
    <mergeCell ref="C46:E46"/>
    <mergeCell ref="F46:G46"/>
    <mergeCell ref="H46:AC46"/>
    <mergeCell ref="C47:E47"/>
    <mergeCell ref="F47:G47"/>
    <mergeCell ref="H47:AC47"/>
    <mergeCell ref="C44:E44"/>
    <mergeCell ref="F44:G44"/>
    <mergeCell ref="H44:AC44"/>
    <mergeCell ref="C45:E45"/>
    <mergeCell ref="F45:G45"/>
    <mergeCell ref="H45:AC45"/>
    <mergeCell ref="X38:Y38"/>
    <mergeCell ref="Z38:AA38"/>
    <mergeCell ref="AB38:AC38"/>
    <mergeCell ref="C39:E40"/>
    <mergeCell ref="F39:AC40"/>
    <mergeCell ref="C43:G43"/>
    <mergeCell ref="H43:AC43"/>
    <mergeCell ref="C38:I38"/>
    <mergeCell ref="J38:L38"/>
    <mergeCell ref="M38:N38"/>
    <mergeCell ref="O38:Q38"/>
    <mergeCell ref="R38:T38"/>
    <mergeCell ref="U38:W38"/>
    <mergeCell ref="C37:I37"/>
    <mergeCell ref="J37:L37"/>
    <mergeCell ref="M37:N37"/>
    <mergeCell ref="O37:Q37"/>
    <mergeCell ref="R37:T37"/>
    <mergeCell ref="U37:W37"/>
    <mergeCell ref="X37:Y37"/>
    <mergeCell ref="Z37:AA37"/>
    <mergeCell ref="AB37:AC37"/>
    <mergeCell ref="C36:I36"/>
    <mergeCell ref="J36:L36"/>
    <mergeCell ref="M36:N36"/>
    <mergeCell ref="O36:Q36"/>
    <mergeCell ref="R36:T36"/>
    <mergeCell ref="U36:W36"/>
    <mergeCell ref="X36:Y36"/>
    <mergeCell ref="Z36:AA36"/>
    <mergeCell ref="AB36:AC36"/>
    <mergeCell ref="X34:Y34"/>
    <mergeCell ref="Z34:AA34"/>
    <mergeCell ref="AB34:AC34"/>
    <mergeCell ref="C35:I35"/>
    <mergeCell ref="J35:L35"/>
    <mergeCell ref="M35:N35"/>
    <mergeCell ref="O35:Q35"/>
    <mergeCell ref="R35:T35"/>
    <mergeCell ref="U35:W35"/>
    <mergeCell ref="X35:Y35"/>
    <mergeCell ref="C34:I34"/>
    <mergeCell ref="J34:L34"/>
    <mergeCell ref="M34:N34"/>
    <mergeCell ref="O34:Q34"/>
    <mergeCell ref="R34:T34"/>
    <mergeCell ref="U34:W34"/>
    <mergeCell ref="Z35:AA35"/>
    <mergeCell ref="AB35:AC35"/>
    <mergeCell ref="C33:I33"/>
    <mergeCell ref="J33:L33"/>
    <mergeCell ref="M33:N33"/>
    <mergeCell ref="O33:Q33"/>
    <mergeCell ref="R33:T33"/>
    <mergeCell ref="U33:W33"/>
    <mergeCell ref="X33:Y33"/>
    <mergeCell ref="Z33:AA33"/>
    <mergeCell ref="AB33:AC33"/>
    <mergeCell ref="C32:I32"/>
    <mergeCell ref="J32:L32"/>
    <mergeCell ref="M32:N32"/>
    <mergeCell ref="O32:Q32"/>
    <mergeCell ref="R32:T32"/>
    <mergeCell ref="U32:W32"/>
    <mergeCell ref="X32:Y32"/>
    <mergeCell ref="Z32:AA32"/>
    <mergeCell ref="AB32:AC32"/>
    <mergeCell ref="C23:AC23"/>
    <mergeCell ref="C24:AC24"/>
    <mergeCell ref="C25:AC25"/>
    <mergeCell ref="C26:AC26"/>
    <mergeCell ref="C30:I31"/>
    <mergeCell ref="J30:N31"/>
    <mergeCell ref="O30:Q31"/>
    <mergeCell ref="R30:T31"/>
    <mergeCell ref="U30:W31"/>
    <mergeCell ref="X30:Y31"/>
    <mergeCell ref="Z30:AA31"/>
    <mergeCell ref="AB30:AC31"/>
    <mergeCell ref="I19:K19"/>
    <mergeCell ref="L19:P19"/>
    <mergeCell ref="Q19:U19"/>
    <mergeCell ref="I20:K20"/>
    <mergeCell ref="L20:P20"/>
    <mergeCell ref="Q20:U20"/>
    <mergeCell ref="I17:K17"/>
    <mergeCell ref="L17:P17"/>
    <mergeCell ref="Q17:U17"/>
    <mergeCell ref="I18:K18"/>
    <mergeCell ref="L18:P18"/>
    <mergeCell ref="Q18:U18"/>
    <mergeCell ref="C15:D15"/>
    <mergeCell ref="G15:M15"/>
    <mergeCell ref="N15:P15"/>
    <mergeCell ref="R15:T15"/>
    <mergeCell ref="I16:K16"/>
    <mergeCell ref="L16:P16"/>
    <mergeCell ref="Q16:U16"/>
    <mergeCell ref="E10:G10"/>
    <mergeCell ref="H10:L10"/>
    <mergeCell ref="P10:T10"/>
    <mergeCell ref="U10:X10"/>
    <mergeCell ref="G12:AD12"/>
    <mergeCell ref="G13:AD13"/>
    <mergeCell ref="E8:G8"/>
    <mergeCell ref="H8:L8"/>
    <mergeCell ref="P8:T8"/>
    <mergeCell ref="U8:X8"/>
    <mergeCell ref="E9:G9"/>
    <mergeCell ref="H9:L9"/>
    <mergeCell ref="P9:T9"/>
    <mergeCell ref="U9:X9"/>
    <mergeCell ref="B2:I3"/>
    <mergeCell ref="K2:M2"/>
    <mergeCell ref="O2:AC2"/>
    <mergeCell ref="K3:M3"/>
    <mergeCell ref="O3:AC3"/>
    <mergeCell ref="E7:G7"/>
    <mergeCell ref="H7:L7"/>
    <mergeCell ref="P7:T7"/>
    <mergeCell ref="U7:X7"/>
  </mergeCells>
  <phoneticPr fontId="46"/>
  <dataValidations count="6">
    <dataValidation type="list" imeMode="hiragana" allowBlank="1" showInputMessage="1" showErrorMessage="1" sqref="Q60:T71">
      <formula1>"○,-"</formula1>
    </dataValidation>
    <dataValidation type="list" allowBlank="1" showInputMessage="1" showErrorMessage="1" sqref="U60:V71">
      <formula1>"有,無,"</formula1>
    </dataValidation>
    <dataValidation type="list" allowBlank="1" showInputMessage="1" showErrorMessage="1" sqref="I77:J101">
      <formula1>"新築,改修,整備なし"</formula1>
    </dataValidation>
    <dataValidation type="list" imeMode="hiragana" allowBlank="1" showInputMessage="1" showErrorMessage="1" sqref="U7:X9 O32:AC38">
      <formula1>"有,無,不明,"</formula1>
    </dataValidation>
    <dataValidation imeMode="hiragana" allowBlank="1" showInputMessage="1" showErrorMessage="1" sqref="E75:J75 S6 Q6 C30 Z30 E42:M42 B2 I76 C91 C99 C97 C80 Q8:T9 S56:AC56 AS57:HR72 Y72 C57:G57 AC72 C49 B43:B50 O2:AC3 K77:AC101 O30 B29:M29 X30 E41:O41 X41:AB41 R29:AG29 U30 R30 AB30 AD30:AD31 J30 AG41:AI41 B41:D42 H43 H44:AC48 B51:AE52 AD1:AD3 AC1 AD26:AE27 F39:AC40 B30:B40 B22:AC27 C73:AD74 C75:C78 D76:D77 L75:AC75 W54:W55 U54 F5:G6 G11:AB11 K59 W16 R53:S53 AC53:AC54 C43 N53:N55 O55 AF73 AD53:AF56 B53:B74 V14:AD14 I72 C60:H71 S72 AD11 AS73:HZ101 AE73:AE101 AF74:AG101 K75:K76 E76:H101 B76:B101 K72 AD75:AD101 AV1:HZ20 AD22:AG25 B19:B20 I17:I20 V18:V20 H5:S5 AD5:AD6 Q15:Q16 D16:F18 AC16:AD17 B5:C18 AB18:AD18 AE15 H10 AC4:AC11 E10:E14 P7:P9 G13 G12:AD12 L16 G15 E8:G9 F11:F14 U15 C72:G72 AL1:AU13 AE11:AK13 AL53:HZ56 C56:M56 AC57 V57 X57 AA72 U72 W72 M72 O72 Q72 AE1:AK6 AH53:AK53 B102:HZ64628 R42:HZ42 AD43:HY48 B21:HZ21 B28:HZ28 AH51:HZ52 AJ29:HZ41 AJ49:HZ50 AJ57:AR57 AH99:AR101 AF19:AU20 AH22:HZ27 D5:D14 E5:E7 P10:X10 C39 C32:I38 F49:AC50 C53:H55 I58:I59 J3 K2:K3"/>
    <dataValidation imeMode="off" allowBlank="1" showInputMessage="1" showErrorMessage="1" sqref="H7:L9 N15:P15 R15:T15 L17:U19 J32:L38 C44:E48 I53:M55 S54:T54 S55:V55 I60:N71 W60:AD71"/>
  </dataValidations>
  <printOptions horizontalCentered="1"/>
  <pageMargins left="0.78740157480314965" right="0.39370078740157483" top="0.39370078740157483" bottom="0.19685039370078741" header="0.51181102362204722" footer="0.31496062992125984"/>
  <pageSetup paperSize="9" orientation="portrait" blackAndWhite="1" useFirstPageNumber="1" r:id="rId1"/>
  <headerFooter alignWithMargins="0">
    <oddFooter>&amp;C&amp;P/10</oddFooter>
  </headerFooter>
  <rowBreaks count="1" manualBreakCount="1">
    <brk id="51" min="1" max="29"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K91"/>
  <sheetViews>
    <sheetView view="pageBreakPreview" topLeftCell="A7" zoomScaleNormal="100" zoomScaleSheetLayoutView="85" workbookViewId="0">
      <selection activeCell="C30" sqref="C30:F31"/>
    </sheetView>
  </sheetViews>
  <sheetFormatPr defaultColWidth="3.125" defaultRowHeight="17.100000000000001" customHeight="1"/>
  <cols>
    <col min="1" max="1" width="3.125" style="289"/>
    <col min="2" max="2" width="3.125" style="289" customWidth="1"/>
    <col min="3" max="24" width="3.125" style="289"/>
    <col min="25" max="25" width="3.125" style="289" customWidth="1"/>
    <col min="26" max="30" width="3.125" style="289"/>
    <col min="31" max="31" width="64.25" style="289" customWidth="1"/>
    <col min="32" max="16384" width="3.125" style="289"/>
  </cols>
  <sheetData>
    <row r="2" spans="2:31" ht="17.100000000000001" customHeight="1">
      <c r="B2" s="292" t="s">
        <v>515</v>
      </c>
      <c r="C2" s="293" t="s">
        <v>516</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31" s="301" customFormat="1" ht="17.100000000000001" customHeight="1">
      <c r="C3" s="301" t="s">
        <v>517</v>
      </c>
    </row>
    <row r="4" spans="2:31" s="301" customFormat="1" ht="17.100000000000001" customHeight="1">
      <c r="C4" s="1046" t="s">
        <v>518</v>
      </c>
      <c r="D4" s="1047"/>
      <c r="E4" s="1047"/>
      <c r="F4" s="1047"/>
      <c r="G4" s="1047"/>
      <c r="H4" s="1047"/>
      <c r="I4" s="1047"/>
      <c r="J4" s="1047"/>
      <c r="K4" s="1047"/>
      <c r="L4" s="1048"/>
      <c r="N4" s="1049" t="s">
        <v>519</v>
      </c>
      <c r="O4" s="1050"/>
      <c r="Q4" s="1046" t="s">
        <v>520</v>
      </c>
      <c r="R4" s="1047"/>
      <c r="S4" s="1047"/>
      <c r="T4" s="1047"/>
      <c r="U4" s="1047"/>
      <c r="V4" s="1047"/>
      <c r="W4" s="1047"/>
      <c r="X4" s="1047"/>
      <c r="Y4" s="1047"/>
      <c r="Z4" s="1048"/>
      <c r="AA4" s="1054" t="s">
        <v>521</v>
      </c>
      <c r="AB4" s="1055"/>
      <c r="AC4" s="1055"/>
      <c r="AD4" s="1056"/>
    </row>
    <row r="5" spans="2:31" s="301" customFormat="1" ht="17.100000000000001" customHeight="1">
      <c r="C5" s="853" t="s">
        <v>427</v>
      </c>
      <c r="D5" s="1060"/>
      <c r="E5" s="854"/>
      <c r="F5" s="854"/>
      <c r="G5" s="1062" t="s">
        <v>428</v>
      </c>
      <c r="H5" s="1062"/>
      <c r="I5" s="1063" t="s">
        <v>429</v>
      </c>
      <c r="J5" s="1063"/>
      <c r="K5" s="1063"/>
      <c r="L5" s="1064"/>
      <c r="N5" s="1051"/>
      <c r="O5" s="1052"/>
      <c r="Q5" s="821" t="s">
        <v>427</v>
      </c>
      <c r="R5" s="1065"/>
      <c r="S5" s="822"/>
      <c r="T5" s="822"/>
      <c r="U5" s="942" t="s">
        <v>428</v>
      </c>
      <c r="V5" s="942"/>
      <c r="W5" s="1066" t="s">
        <v>429</v>
      </c>
      <c r="X5" s="1066"/>
      <c r="Y5" s="1066"/>
      <c r="Z5" s="1067"/>
      <c r="AA5" s="1057"/>
      <c r="AB5" s="1058"/>
      <c r="AC5" s="1058"/>
      <c r="AD5" s="1059"/>
    </row>
    <row r="6" spans="2:31" s="301" customFormat="1" ht="17.100000000000001" customHeight="1">
      <c r="C6" s="1029"/>
      <c r="D6" s="1061"/>
      <c r="E6" s="1030"/>
      <c r="F6" s="1030"/>
      <c r="G6" s="944"/>
      <c r="H6" s="944"/>
      <c r="I6" s="1030" t="s">
        <v>436</v>
      </c>
      <c r="J6" s="1030"/>
      <c r="K6" s="1030" t="s">
        <v>437</v>
      </c>
      <c r="L6" s="1045"/>
      <c r="N6" s="873"/>
      <c r="O6" s="1053"/>
      <c r="Q6" s="1029"/>
      <c r="R6" s="1061"/>
      <c r="S6" s="1030"/>
      <c r="T6" s="1030"/>
      <c r="U6" s="944"/>
      <c r="V6" s="944"/>
      <c r="W6" s="1030" t="s">
        <v>436</v>
      </c>
      <c r="X6" s="1030"/>
      <c r="Y6" s="1030" t="s">
        <v>437</v>
      </c>
      <c r="Z6" s="1045"/>
      <c r="AA6" s="1029" t="s">
        <v>436</v>
      </c>
      <c r="AB6" s="1030"/>
      <c r="AC6" s="1030" t="s">
        <v>437</v>
      </c>
      <c r="AD6" s="1045"/>
      <c r="AE6" s="302" t="s">
        <v>522</v>
      </c>
    </row>
    <row r="7" spans="2:31" s="301" customFormat="1" ht="17.100000000000001" customHeight="1">
      <c r="C7" s="1068" t="str">
        <f>'①-1条件整理票'!C60</f>
        <v>○○病棟</v>
      </c>
      <c r="D7" s="1069"/>
      <c r="E7" s="1070"/>
      <c r="F7" s="1070"/>
      <c r="G7" s="1071" t="str">
        <f>'①-1条件整理票'!G60</f>
        <v>一般7</v>
      </c>
      <c r="H7" s="1072"/>
      <c r="I7" s="1073">
        <f>'①-1条件整理票'!I60</f>
        <v>50</v>
      </c>
      <c r="J7" s="1073"/>
      <c r="K7" s="1073">
        <f>'①-1条件整理票'!K60</f>
        <v>45</v>
      </c>
      <c r="L7" s="1074"/>
      <c r="M7" s="301" t="s">
        <v>523</v>
      </c>
      <c r="N7" s="1077" t="s">
        <v>524</v>
      </c>
      <c r="O7" s="1078"/>
      <c r="P7" s="301" t="s">
        <v>525</v>
      </c>
      <c r="Q7" s="956" t="s">
        <v>526</v>
      </c>
      <c r="R7" s="1085"/>
      <c r="S7" s="957"/>
      <c r="T7" s="957"/>
      <c r="U7" s="958" t="s">
        <v>446</v>
      </c>
      <c r="V7" s="959"/>
      <c r="W7" s="1080">
        <v>40</v>
      </c>
      <c r="X7" s="1080"/>
      <c r="Y7" s="1080">
        <v>40</v>
      </c>
      <c r="Z7" s="1081"/>
      <c r="AA7" s="1082">
        <f>W7-I7</f>
        <v>-10</v>
      </c>
      <c r="AB7" s="1083"/>
      <c r="AC7" s="1083">
        <f>Y7-K7</f>
        <v>-5</v>
      </c>
      <c r="AD7" s="1084"/>
      <c r="AE7" s="641"/>
    </row>
    <row r="8" spans="2:31" s="301" customFormat="1" ht="17.100000000000001" customHeight="1">
      <c r="C8" s="1068" t="str">
        <f>'①-1条件整理票'!C61</f>
        <v>○○病棟</v>
      </c>
      <c r="D8" s="1069"/>
      <c r="E8" s="1070"/>
      <c r="F8" s="1070"/>
      <c r="G8" s="1071" t="str">
        <f>'①-1条件整理票'!G61</f>
        <v>障害10</v>
      </c>
      <c r="H8" s="1072"/>
      <c r="I8" s="1073">
        <f>'①-1条件整理票'!I61</f>
        <v>50</v>
      </c>
      <c r="J8" s="1073"/>
      <c r="K8" s="1073">
        <f>'①-1条件整理票'!K61</f>
        <v>46</v>
      </c>
      <c r="L8" s="1074"/>
      <c r="M8" s="301" t="s">
        <v>527</v>
      </c>
      <c r="N8" s="1075" t="s">
        <v>528</v>
      </c>
      <c r="O8" s="1076"/>
      <c r="P8" s="301" t="s">
        <v>529</v>
      </c>
      <c r="Q8" s="803" t="s">
        <v>530</v>
      </c>
      <c r="R8" s="1079"/>
      <c r="S8" s="804"/>
      <c r="T8" s="804"/>
      <c r="U8" s="1001" t="s">
        <v>446</v>
      </c>
      <c r="V8" s="1002"/>
      <c r="W8" s="1080">
        <v>41</v>
      </c>
      <c r="X8" s="1080"/>
      <c r="Y8" s="1080">
        <v>41</v>
      </c>
      <c r="Z8" s="1081"/>
      <c r="AA8" s="1082">
        <f t="shared" ref="AA8:AA18" si="0">W8-I8</f>
        <v>-9</v>
      </c>
      <c r="AB8" s="1083"/>
      <c r="AC8" s="1083">
        <f t="shared" ref="AC8:AC18" si="1">Y8-K8</f>
        <v>-5</v>
      </c>
      <c r="AD8" s="1084"/>
      <c r="AE8" s="642"/>
    </row>
    <row r="9" spans="2:31" s="301" customFormat="1" ht="17.100000000000001" customHeight="1">
      <c r="C9" s="1068" t="str">
        <f>'①-1条件整理票'!C62</f>
        <v>○○病棟</v>
      </c>
      <c r="D9" s="1069"/>
      <c r="E9" s="1070"/>
      <c r="F9" s="1070"/>
      <c r="G9" s="1071" t="str">
        <f>'①-1条件整理票'!G62</f>
        <v>障害10</v>
      </c>
      <c r="H9" s="1072"/>
      <c r="I9" s="1073">
        <f>'①-1条件整理票'!I62</f>
        <v>50</v>
      </c>
      <c r="J9" s="1073"/>
      <c r="K9" s="1073">
        <f>'①-1条件整理票'!K62</f>
        <v>47</v>
      </c>
      <c r="L9" s="1074"/>
      <c r="M9" s="301" t="s">
        <v>529</v>
      </c>
      <c r="N9" s="1075" t="s">
        <v>23</v>
      </c>
      <c r="O9" s="1076"/>
      <c r="P9" s="301" t="s">
        <v>531</v>
      </c>
      <c r="Q9" s="803" t="s">
        <v>532</v>
      </c>
      <c r="R9" s="1079"/>
      <c r="S9" s="804"/>
      <c r="T9" s="804"/>
      <c r="U9" s="1001" t="s">
        <v>446</v>
      </c>
      <c r="V9" s="1002"/>
      <c r="W9" s="1080">
        <v>42</v>
      </c>
      <c r="X9" s="1080"/>
      <c r="Y9" s="1080">
        <v>42</v>
      </c>
      <c r="Z9" s="1081"/>
      <c r="AA9" s="1082">
        <f t="shared" si="0"/>
        <v>-8</v>
      </c>
      <c r="AB9" s="1083"/>
      <c r="AC9" s="1083">
        <f t="shared" si="1"/>
        <v>-5</v>
      </c>
      <c r="AD9" s="1084"/>
      <c r="AE9" s="642"/>
    </row>
    <row r="10" spans="2:31" s="301" customFormat="1" ht="17.100000000000001" customHeight="1">
      <c r="C10" s="1068" t="str">
        <f>'①-1条件整理票'!C63</f>
        <v>○○病棟</v>
      </c>
      <c r="D10" s="1069"/>
      <c r="E10" s="1070"/>
      <c r="F10" s="1070"/>
      <c r="G10" s="1071" t="str">
        <f>'①-1条件整理票'!G63</f>
        <v>一般７</v>
      </c>
      <c r="H10" s="1072"/>
      <c r="I10" s="1073">
        <f>'①-1条件整理票'!I63</f>
        <v>50</v>
      </c>
      <c r="J10" s="1073"/>
      <c r="K10" s="1073">
        <f>'①-1条件整理票'!K63</f>
        <v>46</v>
      </c>
      <c r="L10" s="1074"/>
      <c r="M10" s="301" t="s">
        <v>533</v>
      </c>
      <c r="N10" s="1075" t="s">
        <v>23</v>
      </c>
      <c r="O10" s="1076"/>
      <c r="P10" s="301" t="s">
        <v>534</v>
      </c>
      <c r="Q10" s="803" t="s">
        <v>535</v>
      </c>
      <c r="R10" s="1079"/>
      <c r="S10" s="804"/>
      <c r="T10" s="804"/>
      <c r="U10" s="1001" t="s">
        <v>446</v>
      </c>
      <c r="V10" s="1002"/>
      <c r="W10" s="1080">
        <v>43</v>
      </c>
      <c r="X10" s="1080"/>
      <c r="Y10" s="1080">
        <v>43</v>
      </c>
      <c r="Z10" s="1081"/>
      <c r="AA10" s="1082">
        <f t="shared" si="0"/>
        <v>-7</v>
      </c>
      <c r="AB10" s="1083"/>
      <c r="AC10" s="1083">
        <f t="shared" si="1"/>
        <v>-3</v>
      </c>
      <c r="AD10" s="1084"/>
      <c r="AE10" s="642"/>
    </row>
    <row r="11" spans="2:31" s="301" customFormat="1" ht="17.100000000000001" customHeight="1">
      <c r="C11" s="1068" t="str">
        <f>'①-1条件整理票'!C64</f>
        <v>○○病棟</v>
      </c>
      <c r="D11" s="1069"/>
      <c r="E11" s="1070"/>
      <c r="F11" s="1070"/>
      <c r="G11" s="1071" t="str">
        <f>'①-1条件整理票'!G64</f>
        <v>一般７</v>
      </c>
      <c r="H11" s="1072"/>
      <c r="I11" s="1073">
        <f>'①-1条件整理票'!I64</f>
        <v>50</v>
      </c>
      <c r="J11" s="1073"/>
      <c r="K11" s="1073">
        <f>'①-1条件整理票'!K64</f>
        <v>47</v>
      </c>
      <c r="L11" s="1074"/>
      <c r="M11" s="301" t="s">
        <v>529</v>
      </c>
      <c r="N11" s="1075" t="s">
        <v>23</v>
      </c>
      <c r="O11" s="1076"/>
      <c r="P11" s="301" t="s">
        <v>525</v>
      </c>
      <c r="Q11" s="803" t="s">
        <v>536</v>
      </c>
      <c r="R11" s="1079"/>
      <c r="S11" s="804"/>
      <c r="T11" s="804"/>
      <c r="U11" s="1001" t="s">
        <v>446</v>
      </c>
      <c r="V11" s="1002"/>
      <c r="W11" s="1080">
        <v>44</v>
      </c>
      <c r="X11" s="1080"/>
      <c r="Y11" s="1080">
        <v>44</v>
      </c>
      <c r="Z11" s="1081"/>
      <c r="AA11" s="1082">
        <f t="shared" si="0"/>
        <v>-6</v>
      </c>
      <c r="AB11" s="1083"/>
      <c r="AC11" s="1083">
        <f t="shared" si="1"/>
        <v>-3</v>
      </c>
      <c r="AD11" s="1084"/>
      <c r="AE11" s="642"/>
    </row>
    <row r="12" spans="2:31" s="301" customFormat="1" ht="17.100000000000001" customHeight="1">
      <c r="C12" s="1068" t="str">
        <f>'①-1条件整理票'!C65</f>
        <v>○○病棟</v>
      </c>
      <c r="D12" s="1069"/>
      <c r="E12" s="1070"/>
      <c r="F12" s="1070"/>
      <c r="G12" s="1071" t="str">
        <f>'①-1条件整理票'!G65</f>
        <v>一般７</v>
      </c>
      <c r="H12" s="1072"/>
      <c r="I12" s="1073">
        <f>'①-1条件整理票'!I65</f>
        <v>50</v>
      </c>
      <c r="J12" s="1073"/>
      <c r="K12" s="1073">
        <f>'①-1条件整理票'!K65</f>
        <v>50</v>
      </c>
      <c r="L12" s="1074"/>
      <c r="M12" s="301" t="s">
        <v>537</v>
      </c>
      <c r="N12" s="1075" t="s">
        <v>23</v>
      </c>
      <c r="O12" s="1076"/>
      <c r="P12" s="301" t="s">
        <v>529</v>
      </c>
      <c r="Q12" s="803" t="s">
        <v>538</v>
      </c>
      <c r="R12" s="1079"/>
      <c r="S12" s="804"/>
      <c r="T12" s="804"/>
      <c r="U12" s="1001" t="s">
        <v>446</v>
      </c>
      <c r="V12" s="1002"/>
      <c r="W12" s="1080">
        <v>45</v>
      </c>
      <c r="X12" s="1080"/>
      <c r="Y12" s="1080">
        <v>45</v>
      </c>
      <c r="Z12" s="1081"/>
      <c r="AA12" s="1082">
        <f t="shared" si="0"/>
        <v>-5</v>
      </c>
      <c r="AB12" s="1083"/>
      <c r="AC12" s="1083">
        <f t="shared" si="1"/>
        <v>-5</v>
      </c>
      <c r="AD12" s="1084"/>
      <c r="AE12" s="642"/>
    </row>
    <row r="13" spans="2:31" s="301" customFormat="1" ht="17.100000000000001" customHeight="1">
      <c r="C13" s="1068" t="str">
        <f>'①-1条件整理票'!C66</f>
        <v>○○病棟</v>
      </c>
      <c r="D13" s="1069"/>
      <c r="E13" s="1070"/>
      <c r="F13" s="1070"/>
      <c r="G13" s="1071" t="str">
        <f>'①-1条件整理票'!G66</f>
        <v>一般７</v>
      </c>
      <c r="H13" s="1072"/>
      <c r="I13" s="1073">
        <f>'①-1条件整理票'!I66</f>
        <v>50</v>
      </c>
      <c r="J13" s="1073"/>
      <c r="K13" s="1073">
        <f>'①-1条件整理票'!K66</f>
        <v>46</v>
      </c>
      <c r="L13" s="1074"/>
      <c r="M13" s="301" t="s">
        <v>534</v>
      </c>
      <c r="N13" s="1075" t="s">
        <v>23</v>
      </c>
      <c r="O13" s="1076"/>
      <c r="P13" s="301" t="s">
        <v>534</v>
      </c>
      <c r="Q13" s="803" t="s">
        <v>539</v>
      </c>
      <c r="R13" s="1079"/>
      <c r="S13" s="804"/>
      <c r="T13" s="804"/>
      <c r="U13" s="1001" t="s">
        <v>446</v>
      </c>
      <c r="V13" s="1002"/>
      <c r="W13" s="1080">
        <v>46</v>
      </c>
      <c r="X13" s="1080"/>
      <c r="Y13" s="1080">
        <v>46</v>
      </c>
      <c r="Z13" s="1081"/>
      <c r="AA13" s="1082">
        <f t="shared" si="0"/>
        <v>-4</v>
      </c>
      <c r="AB13" s="1083"/>
      <c r="AC13" s="1083">
        <f t="shared" si="1"/>
        <v>0</v>
      </c>
      <c r="AD13" s="1084"/>
      <c r="AE13" s="642"/>
    </row>
    <row r="14" spans="2:31" s="301" customFormat="1" ht="17.100000000000001" customHeight="1">
      <c r="C14" s="1068" t="str">
        <f>'①-1条件整理票'!C67</f>
        <v>○○病棟</v>
      </c>
      <c r="D14" s="1069"/>
      <c r="E14" s="1070"/>
      <c r="F14" s="1070"/>
      <c r="G14" s="1071" t="str">
        <f>'①-1条件整理票'!G67</f>
        <v>一般７</v>
      </c>
      <c r="H14" s="1072"/>
      <c r="I14" s="1073">
        <f>'①-1条件整理票'!I67</f>
        <v>50</v>
      </c>
      <c r="J14" s="1073"/>
      <c r="K14" s="1073">
        <f>'①-1条件整理票'!K67</f>
        <v>47</v>
      </c>
      <c r="L14" s="1074"/>
      <c r="M14" s="301" t="s">
        <v>525</v>
      </c>
      <c r="N14" s="1075" t="s">
        <v>23</v>
      </c>
      <c r="O14" s="1076"/>
      <c r="P14" s="301" t="s">
        <v>525</v>
      </c>
      <c r="Q14" s="803" t="s">
        <v>540</v>
      </c>
      <c r="R14" s="1079"/>
      <c r="S14" s="804"/>
      <c r="T14" s="804"/>
      <c r="U14" s="1001" t="s">
        <v>446</v>
      </c>
      <c r="V14" s="1002"/>
      <c r="W14" s="1080">
        <v>47</v>
      </c>
      <c r="X14" s="1080"/>
      <c r="Y14" s="1080">
        <v>47</v>
      </c>
      <c r="Z14" s="1081"/>
      <c r="AA14" s="1082">
        <f t="shared" si="0"/>
        <v>-3</v>
      </c>
      <c r="AB14" s="1083"/>
      <c r="AC14" s="1083">
        <f t="shared" si="1"/>
        <v>0</v>
      </c>
      <c r="AD14" s="1084"/>
      <c r="AE14" s="642"/>
    </row>
    <row r="15" spans="2:31" s="301" customFormat="1" ht="17.100000000000001" customHeight="1">
      <c r="C15" s="1068" t="str">
        <f>'①-1条件整理票'!C68</f>
        <v>○○病棟</v>
      </c>
      <c r="D15" s="1069"/>
      <c r="E15" s="1070"/>
      <c r="F15" s="1070"/>
      <c r="G15" s="1071" t="str">
        <f>'①-1条件整理票'!G68</f>
        <v>一般７</v>
      </c>
      <c r="H15" s="1072"/>
      <c r="I15" s="1073">
        <f>'①-1条件整理票'!I68</f>
        <v>50</v>
      </c>
      <c r="J15" s="1073"/>
      <c r="K15" s="1073">
        <f>'①-1条件整理票'!K68</f>
        <v>48</v>
      </c>
      <c r="L15" s="1074"/>
      <c r="M15" s="301" t="s">
        <v>529</v>
      </c>
      <c r="N15" s="1075" t="s">
        <v>23</v>
      </c>
      <c r="O15" s="1076"/>
      <c r="P15" s="301" t="s">
        <v>529</v>
      </c>
      <c r="Q15" s="803" t="s">
        <v>541</v>
      </c>
      <c r="R15" s="1079"/>
      <c r="S15" s="804"/>
      <c r="T15" s="804"/>
      <c r="U15" s="1001" t="s">
        <v>446</v>
      </c>
      <c r="V15" s="1002"/>
      <c r="W15" s="1080">
        <v>48</v>
      </c>
      <c r="X15" s="1080"/>
      <c r="Y15" s="1080">
        <v>48</v>
      </c>
      <c r="Z15" s="1081"/>
      <c r="AA15" s="1082">
        <f t="shared" si="0"/>
        <v>-2</v>
      </c>
      <c r="AB15" s="1083"/>
      <c r="AC15" s="1083">
        <f t="shared" si="1"/>
        <v>0</v>
      </c>
      <c r="AD15" s="1084"/>
      <c r="AE15" s="642"/>
    </row>
    <row r="16" spans="2:31" s="301" customFormat="1" ht="17.100000000000001" customHeight="1">
      <c r="C16" s="1068">
        <f>'①-1条件整理票'!C69</f>
        <v>0</v>
      </c>
      <c r="D16" s="1069"/>
      <c r="E16" s="1070"/>
      <c r="F16" s="1070"/>
      <c r="G16" s="1071">
        <f>'①-1条件整理票'!G69</f>
        <v>0</v>
      </c>
      <c r="H16" s="1072"/>
      <c r="I16" s="1073">
        <f>'①-1条件整理票'!I69</f>
        <v>0</v>
      </c>
      <c r="J16" s="1073"/>
      <c r="K16" s="1073">
        <f>'①-1条件整理票'!K69</f>
        <v>0</v>
      </c>
      <c r="L16" s="1074"/>
      <c r="M16" s="301" t="s">
        <v>542</v>
      </c>
      <c r="N16" s="1075" t="s">
        <v>23</v>
      </c>
      <c r="O16" s="1076"/>
      <c r="P16" s="301" t="s">
        <v>542</v>
      </c>
      <c r="Q16" s="803"/>
      <c r="R16" s="1079"/>
      <c r="S16" s="804"/>
      <c r="T16" s="804"/>
      <c r="U16" s="1001"/>
      <c r="V16" s="1002"/>
      <c r="W16" s="1080"/>
      <c r="X16" s="1080"/>
      <c r="Y16" s="1080"/>
      <c r="Z16" s="1081"/>
      <c r="AA16" s="1082">
        <f t="shared" si="0"/>
        <v>0</v>
      </c>
      <c r="AB16" s="1083"/>
      <c r="AC16" s="1083">
        <f t="shared" si="1"/>
        <v>0</v>
      </c>
      <c r="AD16" s="1084"/>
      <c r="AE16" s="642"/>
    </row>
    <row r="17" spans="3:31" s="301" customFormat="1" ht="17.100000000000001" customHeight="1">
      <c r="C17" s="1068">
        <f>'①-1条件整理票'!C70</f>
        <v>0</v>
      </c>
      <c r="D17" s="1069"/>
      <c r="E17" s="1070"/>
      <c r="F17" s="1070"/>
      <c r="G17" s="1071">
        <f>'①-1条件整理票'!G70</f>
        <v>0</v>
      </c>
      <c r="H17" s="1072"/>
      <c r="I17" s="1073">
        <f>'①-1条件整理票'!I70</f>
        <v>0</v>
      </c>
      <c r="J17" s="1073"/>
      <c r="K17" s="1073">
        <f>'①-1条件整理票'!K70</f>
        <v>0</v>
      </c>
      <c r="L17" s="1074"/>
      <c r="M17" s="301" t="s">
        <v>543</v>
      </c>
      <c r="N17" s="1075" t="s">
        <v>23</v>
      </c>
      <c r="O17" s="1076"/>
      <c r="P17" s="301" t="s">
        <v>534</v>
      </c>
      <c r="Q17" s="803"/>
      <c r="R17" s="1079"/>
      <c r="S17" s="804"/>
      <c r="T17" s="804"/>
      <c r="U17" s="1001"/>
      <c r="V17" s="1002"/>
      <c r="W17" s="1080"/>
      <c r="X17" s="1080"/>
      <c r="Y17" s="1080"/>
      <c r="Z17" s="1081"/>
      <c r="AA17" s="1082">
        <f t="shared" si="0"/>
        <v>0</v>
      </c>
      <c r="AB17" s="1083"/>
      <c r="AC17" s="1083">
        <f t="shared" si="1"/>
        <v>0</v>
      </c>
      <c r="AD17" s="1084"/>
      <c r="AE17" s="642"/>
    </row>
    <row r="18" spans="3:31" s="301" customFormat="1" ht="17.100000000000001" customHeight="1" thickBot="1">
      <c r="C18" s="1068">
        <f>'①-1条件整理票'!C71</f>
        <v>0</v>
      </c>
      <c r="D18" s="1069"/>
      <c r="E18" s="1070"/>
      <c r="F18" s="1070"/>
      <c r="G18" s="1071">
        <f>'①-1条件整理票'!G71</f>
        <v>0</v>
      </c>
      <c r="H18" s="1072"/>
      <c r="I18" s="1073">
        <f>'①-1条件整理票'!I71</f>
        <v>0</v>
      </c>
      <c r="J18" s="1073"/>
      <c r="K18" s="1073">
        <f>'①-1条件整理票'!K71</f>
        <v>0</v>
      </c>
      <c r="L18" s="1074"/>
      <c r="M18" s="301" t="s">
        <v>534</v>
      </c>
      <c r="N18" s="1086" t="s">
        <v>23</v>
      </c>
      <c r="O18" s="1087"/>
      <c r="P18" s="301" t="s">
        <v>543</v>
      </c>
      <c r="Q18" s="1088"/>
      <c r="R18" s="1089"/>
      <c r="S18" s="1090"/>
      <c r="T18" s="1090"/>
      <c r="U18" s="983"/>
      <c r="V18" s="984"/>
      <c r="W18" s="1080"/>
      <c r="X18" s="1080"/>
      <c r="Y18" s="1080"/>
      <c r="Z18" s="1081"/>
      <c r="AA18" s="1082">
        <f t="shared" si="0"/>
        <v>0</v>
      </c>
      <c r="AB18" s="1083"/>
      <c r="AC18" s="1083">
        <f t="shared" si="1"/>
        <v>0</v>
      </c>
      <c r="AD18" s="1084"/>
      <c r="AE18" s="643"/>
    </row>
    <row r="19" spans="3:31" s="301" customFormat="1" ht="17.100000000000001" customHeight="1" thickTop="1">
      <c r="C19" s="1107" t="s">
        <v>447</v>
      </c>
      <c r="D19" s="1108"/>
      <c r="E19" s="1109"/>
      <c r="F19" s="1109"/>
      <c r="G19" s="1016" t="s">
        <v>544</v>
      </c>
      <c r="H19" s="1110"/>
      <c r="I19" s="1009">
        <f>SUM(I7:J18)</f>
        <v>450</v>
      </c>
      <c r="J19" s="1009"/>
      <c r="K19" s="1009">
        <f>SUM(K7:L18)</f>
        <v>422</v>
      </c>
      <c r="L19" s="1010"/>
      <c r="Q19" s="1107" t="s">
        <v>447</v>
      </c>
      <c r="R19" s="1108"/>
      <c r="S19" s="1109"/>
      <c r="T19" s="1109"/>
      <c r="U19" s="1016" t="s">
        <v>545</v>
      </c>
      <c r="V19" s="1017"/>
      <c r="W19" s="1009">
        <f>SUM(W7:X18)</f>
        <v>396</v>
      </c>
      <c r="X19" s="1009"/>
      <c r="Y19" s="1009">
        <f>SUM(Y7:Z18)</f>
        <v>396</v>
      </c>
      <c r="Z19" s="1010"/>
      <c r="AA19" s="1091">
        <f>SUM(AA7:AB18)</f>
        <v>-54</v>
      </c>
      <c r="AB19" s="1092"/>
      <c r="AC19" s="1092">
        <f>SUM(AC7:AD18)</f>
        <v>-26</v>
      </c>
      <c r="AD19" s="1093"/>
    </row>
    <row r="20" spans="3:31" s="301" customFormat="1" ht="17.100000000000001" customHeight="1"/>
    <row r="21" spans="3:31" ht="17.100000000000001" customHeight="1">
      <c r="C21" s="301" t="s">
        <v>546</v>
      </c>
    </row>
    <row r="22" spans="3:31" ht="17.100000000000001" customHeight="1">
      <c r="C22" s="1049" t="s">
        <v>547</v>
      </c>
      <c r="D22" s="879"/>
      <c r="E22" s="879"/>
      <c r="F22" s="884"/>
      <c r="G22" s="1098" t="s">
        <v>548</v>
      </c>
      <c r="H22" s="1099"/>
      <c r="I22" s="1099"/>
      <c r="J22" s="1099"/>
      <c r="K22" s="1099"/>
      <c r="L22" s="1099"/>
      <c r="M22" s="1099"/>
      <c r="N22" s="1099"/>
      <c r="O22" s="1099"/>
      <c r="P22" s="1099"/>
      <c r="Q22" s="1099"/>
      <c r="R22" s="1099"/>
      <c r="S22" s="1099"/>
      <c r="T22" s="1099"/>
      <c r="U22" s="1099"/>
      <c r="V22" s="1099"/>
      <c r="W22" s="1099"/>
      <c r="X22" s="1099"/>
      <c r="Y22" s="1099"/>
      <c r="Z22" s="1099"/>
      <c r="AA22" s="1099"/>
      <c r="AB22" s="1099"/>
      <c r="AC22" s="1100"/>
    </row>
    <row r="23" spans="3:31" ht="17.100000000000001" customHeight="1">
      <c r="C23" s="1094"/>
      <c r="D23" s="1095"/>
      <c r="E23" s="1095"/>
      <c r="F23" s="1096"/>
      <c r="G23" s="1101"/>
      <c r="H23" s="1102"/>
      <c r="I23" s="1102"/>
      <c r="J23" s="1102"/>
      <c r="K23" s="1102"/>
      <c r="L23" s="1102"/>
      <c r="M23" s="1102"/>
      <c r="N23" s="1102"/>
      <c r="O23" s="1102"/>
      <c r="P23" s="1102"/>
      <c r="Q23" s="1102"/>
      <c r="R23" s="1102"/>
      <c r="S23" s="1102"/>
      <c r="T23" s="1102"/>
      <c r="U23" s="1102"/>
      <c r="V23" s="1102"/>
      <c r="W23" s="1102"/>
      <c r="X23" s="1102"/>
      <c r="Y23" s="1102"/>
      <c r="Z23" s="1102"/>
      <c r="AA23" s="1102"/>
      <c r="AB23" s="1102"/>
      <c r="AC23" s="1103"/>
    </row>
    <row r="24" spans="3:31" ht="17.100000000000001" customHeight="1">
      <c r="C24" s="1094"/>
      <c r="D24" s="1095"/>
      <c r="E24" s="1095"/>
      <c r="F24" s="1096"/>
      <c r="G24" s="1101"/>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3"/>
    </row>
    <row r="25" spans="3:31" ht="17.100000000000001" customHeight="1">
      <c r="C25" s="1094"/>
      <c r="D25" s="1095"/>
      <c r="E25" s="1095"/>
      <c r="F25" s="1096"/>
      <c r="G25" s="1101"/>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3"/>
    </row>
    <row r="26" spans="3:31" ht="17.100000000000001" customHeight="1">
      <c r="C26" s="1094"/>
      <c r="D26" s="1095"/>
      <c r="E26" s="1095"/>
      <c r="F26" s="1096"/>
      <c r="G26" s="1101"/>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3"/>
    </row>
    <row r="27" spans="3:31" ht="17.100000000000001" customHeight="1">
      <c r="C27" s="1097"/>
      <c r="D27" s="882"/>
      <c r="E27" s="882"/>
      <c r="F27" s="885"/>
      <c r="G27" s="1104"/>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6"/>
    </row>
    <row r="29" spans="3:31" ht="17.100000000000001" customHeight="1">
      <c r="C29" s="301" t="s">
        <v>549</v>
      </c>
    </row>
    <row r="30" spans="3:31" ht="17.100000000000001" customHeight="1">
      <c r="C30" s="972" t="s">
        <v>550</v>
      </c>
      <c r="D30" s="1066"/>
      <c r="E30" s="1066"/>
      <c r="F30" s="1118"/>
      <c r="G30" s="1122" t="s">
        <v>551</v>
      </c>
      <c r="H30" s="1123"/>
      <c r="I30" s="1123"/>
      <c r="J30" s="1123"/>
      <c r="K30" s="1123"/>
      <c r="L30" s="1123"/>
      <c r="M30" s="1123"/>
      <c r="N30" s="1123"/>
      <c r="O30" s="1124"/>
      <c r="P30" s="1122" t="s">
        <v>552</v>
      </c>
      <c r="Q30" s="1123"/>
      <c r="R30" s="1123"/>
      <c r="S30" s="1123"/>
      <c r="T30" s="1123"/>
      <c r="U30" s="1123"/>
      <c r="V30" s="1123"/>
      <c r="W30" s="1123"/>
      <c r="X30" s="1123"/>
      <c r="Y30" s="1123"/>
      <c r="Z30" s="1123"/>
      <c r="AA30" s="1123"/>
      <c r="AB30" s="1123"/>
      <c r="AC30" s="1124"/>
    </row>
    <row r="31" spans="3:31" ht="17.100000000000001" customHeight="1">
      <c r="C31" s="1119"/>
      <c r="D31" s="1120"/>
      <c r="E31" s="1120"/>
      <c r="F31" s="1121"/>
      <c r="G31" s="1125" t="s">
        <v>553</v>
      </c>
      <c r="H31" s="1111"/>
      <c r="I31" s="1111"/>
      <c r="J31" s="1111" t="s">
        <v>554</v>
      </c>
      <c r="K31" s="1111"/>
      <c r="L31" s="1111" t="s">
        <v>555</v>
      </c>
      <c r="M31" s="1111"/>
      <c r="N31" s="1111" t="s">
        <v>556</v>
      </c>
      <c r="O31" s="1112"/>
      <c r="P31" s="1125" t="s">
        <v>553</v>
      </c>
      <c r="Q31" s="921"/>
      <c r="R31" s="1111"/>
      <c r="S31" s="1111"/>
      <c r="T31" s="1111" t="s">
        <v>557</v>
      </c>
      <c r="U31" s="1111"/>
      <c r="V31" s="1111" t="s">
        <v>558</v>
      </c>
      <c r="W31" s="1111"/>
      <c r="X31" s="1111" t="s">
        <v>559</v>
      </c>
      <c r="Y31" s="1111"/>
      <c r="Z31" s="1111" t="s">
        <v>560</v>
      </c>
      <c r="AA31" s="1111"/>
      <c r="AB31" s="1111" t="s">
        <v>561</v>
      </c>
      <c r="AC31" s="1112"/>
    </row>
    <row r="32" spans="3:31" ht="17.100000000000001" customHeight="1">
      <c r="C32" s="1113" t="str">
        <f t="shared" ref="C32:C43" si="2">IF(Q7="","",N7&amp;":"&amp;Q7)</f>
        <v>新:あ病棟</v>
      </c>
      <c r="D32" s="1114"/>
      <c r="E32" s="1114"/>
      <c r="F32" s="1115"/>
      <c r="G32" s="968" t="s">
        <v>562</v>
      </c>
      <c r="H32" s="969"/>
      <c r="I32" s="969"/>
      <c r="J32" s="1116">
        <v>1</v>
      </c>
      <c r="K32" s="1116"/>
      <c r="L32" s="1116">
        <v>2</v>
      </c>
      <c r="M32" s="1116"/>
      <c r="N32" s="1116">
        <v>2</v>
      </c>
      <c r="O32" s="1117"/>
      <c r="P32" s="956" t="s">
        <v>563</v>
      </c>
      <c r="Q32" s="1085"/>
      <c r="R32" s="957"/>
      <c r="S32" s="957"/>
      <c r="T32" s="1116">
        <v>1</v>
      </c>
      <c r="U32" s="1116"/>
      <c r="V32" s="1116">
        <v>2</v>
      </c>
      <c r="W32" s="1116"/>
      <c r="X32" s="1116">
        <v>2</v>
      </c>
      <c r="Y32" s="1116"/>
      <c r="Z32" s="1116">
        <v>2</v>
      </c>
      <c r="AA32" s="1116"/>
      <c r="AB32" s="969"/>
      <c r="AC32" s="1131"/>
    </row>
    <row r="33" spans="2:30" ht="17.100000000000001" customHeight="1">
      <c r="C33" s="1126" t="str">
        <f t="shared" si="2"/>
        <v>改:い病棟</v>
      </c>
      <c r="D33" s="1127"/>
      <c r="E33" s="1127"/>
      <c r="F33" s="1128"/>
      <c r="G33" s="995"/>
      <c r="H33" s="996"/>
      <c r="I33" s="996"/>
      <c r="J33" s="1129"/>
      <c r="K33" s="1129"/>
      <c r="L33" s="1129"/>
      <c r="M33" s="1129"/>
      <c r="N33" s="1129"/>
      <c r="O33" s="1130"/>
      <c r="P33" s="803" t="s">
        <v>564</v>
      </c>
      <c r="Q33" s="1079"/>
      <c r="R33" s="804"/>
      <c r="S33" s="804"/>
      <c r="T33" s="1129"/>
      <c r="U33" s="1129"/>
      <c r="V33" s="1129"/>
      <c r="W33" s="1129"/>
      <c r="X33" s="1129"/>
      <c r="Y33" s="1129"/>
      <c r="Z33" s="1129"/>
      <c r="AA33" s="1129"/>
      <c r="AB33" s="996"/>
      <c r="AC33" s="1132"/>
    </row>
    <row r="34" spans="2:30" ht="17.100000000000001" customHeight="1">
      <c r="C34" s="1126" t="str">
        <f t="shared" si="2"/>
        <v>　:う病棟</v>
      </c>
      <c r="D34" s="1127"/>
      <c r="E34" s="1127"/>
      <c r="F34" s="1128"/>
      <c r="G34" s="995"/>
      <c r="H34" s="996"/>
      <c r="I34" s="996"/>
      <c r="J34" s="1129"/>
      <c r="K34" s="1129"/>
      <c r="L34" s="1129"/>
      <c r="M34" s="1129"/>
      <c r="N34" s="1129"/>
      <c r="O34" s="1130"/>
      <c r="P34" s="803"/>
      <c r="Q34" s="1079"/>
      <c r="R34" s="804"/>
      <c r="S34" s="804"/>
      <c r="T34" s="1129"/>
      <c r="U34" s="1129"/>
      <c r="V34" s="1129"/>
      <c r="W34" s="1129"/>
      <c r="X34" s="1129"/>
      <c r="Y34" s="1129"/>
      <c r="Z34" s="1129"/>
      <c r="AA34" s="1129"/>
      <c r="AB34" s="996"/>
      <c r="AC34" s="1132"/>
    </row>
    <row r="35" spans="2:30" ht="17.100000000000001" customHeight="1">
      <c r="C35" s="1126" t="str">
        <f t="shared" si="2"/>
        <v>　:え病棟</v>
      </c>
      <c r="D35" s="1127"/>
      <c r="E35" s="1127"/>
      <c r="F35" s="1128"/>
      <c r="G35" s="995"/>
      <c r="H35" s="996"/>
      <c r="I35" s="996"/>
      <c r="J35" s="1129"/>
      <c r="K35" s="1129"/>
      <c r="L35" s="1129"/>
      <c r="M35" s="1129"/>
      <c r="N35" s="1129"/>
      <c r="O35" s="1130"/>
      <c r="P35" s="803"/>
      <c r="Q35" s="1079"/>
      <c r="R35" s="804"/>
      <c r="S35" s="804"/>
      <c r="T35" s="1129"/>
      <c r="U35" s="1129"/>
      <c r="V35" s="1129"/>
      <c r="W35" s="1129"/>
      <c r="X35" s="1129"/>
      <c r="Y35" s="1129"/>
      <c r="Z35" s="1129"/>
      <c r="AA35" s="1129"/>
      <c r="AB35" s="996"/>
      <c r="AC35" s="1132"/>
    </row>
    <row r="36" spans="2:30" ht="17.100000000000001" customHeight="1">
      <c r="C36" s="1126" t="str">
        <f t="shared" si="2"/>
        <v>　:お病棟</v>
      </c>
      <c r="D36" s="1127"/>
      <c r="E36" s="1127"/>
      <c r="F36" s="1128"/>
      <c r="G36" s="995"/>
      <c r="H36" s="996"/>
      <c r="I36" s="996"/>
      <c r="J36" s="1129"/>
      <c r="K36" s="1129"/>
      <c r="L36" s="1129"/>
      <c r="M36" s="1129"/>
      <c r="N36" s="1129"/>
      <c r="O36" s="1130"/>
      <c r="P36" s="803"/>
      <c r="Q36" s="1079"/>
      <c r="R36" s="804"/>
      <c r="S36" s="804"/>
      <c r="T36" s="1129"/>
      <c r="U36" s="1129"/>
      <c r="V36" s="1129"/>
      <c r="W36" s="1129"/>
      <c r="X36" s="1129"/>
      <c r="Y36" s="1129"/>
      <c r="Z36" s="1129"/>
      <c r="AA36" s="1129"/>
      <c r="AB36" s="996"/>
      <c r="AC36" s="1132"/>
    </row>
    <row r="37" spans="2:30" ht="17.100000000000001" customHeight="1">
      <c r="C37" s="1126" t="str">
        <f t="shared" si="2"/>
        <v>　:か病棟</v>
      </c>
      <c r="D37" s="1127"/>
      <c r="E37" s="1127"/>
      <c r="F37" s="1128"/>
      <c r="G37" s="995"/>
      <c r="H37" s="996"/>
      <c r="I37" s="996"/>
      <c r="J37" s="1129"/>
      <c r="K37" s="1129"/>
      <c r="L37" s="1129"/>
      <c r="M37" s="1129"/>
      <c r="N37" s="1129"/>
      <c r="O37" s="1130"/>
      <c r="P37" s="803"/>
      <c r="Q37" s="1079"/>
      <c r="R37" s="804"/>
      <c r="S37" s="804"/>
      <c r="T37" s="1129"/>
      <c r="U37" s="1129"/>
      <c r="V37" s="1129"/>
      <c r="W37" s="1129"/>
      <c r="X37" s="1129"/>
      <c r="Y37" s="1129"/>
      <c r="Z37" s="1129"/>
      <c r="AA37" s="1129"/>
      <c r="AB37" s="996"/>
      <c r="AC37" s="1132"/>
    </row>
    <row r="38" spans="2:30" ht="17.100000000000001" customHeight="1">
      <c r="C38" s="1126" t="str">
        <f t="shared" si="2"/>
        <v>　:き病棟</v>
      </c>
      <c r="D38" s="1127"/>
      <c r="E38" s="1127"/>
      <c r="F38" s="1128"/>
      <c r="G38" s="995"/>
      <c r="H38" s="996"/>
      <c r="I38" s="996"/>
      <c r="J38" s="1129"/>
      <c r="K38" s="1129"/>
      <c r="L38" s="1129"/>
      <c r="M38" s="1129"/>
      <c r="N38" s="1129"/>
      <c r="O38" s="1130"/>
      <c r="P38" s="803"/>
      <c r="Q38" s="1079"/>
      <c r="R38" s="804"/>
      <c r="S38" s="804"/>
      <c r="T38" s="1129"/>
      <c r="U38" s="1129"/>
      <c r="V38" s="1129"/>
      <c r="W38" s="1129"/>
      <c r="X38" s="1129"/>
      <c r="Y38" s="1129"/>
      <c r="Z38" s="1129"/>
      <c r="AA38" s="1129"/>
      <c r="AB38" s="996"/>
      <c r="AC38" s="1132"/>
    </row>
    <row r="39" spans="2:30" ht="17.100000000000001" customHeight="1">
      <c r="C39" s="1126" t="str">
        <f t="shared" si="2"/>
        <v>　:く病棟</v>
      </c>
      <c r="D39" s="1127"/>
      <c r="E39" s="1127"/>
      <c r="F39" s="1128"/>
      <c r="G39" s="995"/>
      <c r="H39" s="996"/>
      <c r="I39" s="996"/>
      <c r="J39" s="1129"/>
      <c r="K39" s="1129"/>
      <c r="L39" s="1129"/>
      <c r="M39" s="1129"/>
      <c r="N39" s="1129"/>
      <c r="O39" s="1130"/>
      <c r="P39" s="803"/>
      <c r="Q39" s="1079"/>
      <c r="R39" s="804"/>
      <c r="S39" s="804"/>
      <c r="T39" s="1129"/>
      <c r="U39" s="1129"/>
      <c r="V39" s="1129"/>
      <c r="W39" s="1129"/>
      <c r="X39" s="1129"/>
      <c r="Y39" s="1129"/>
      <c r="Z39" s="1129"/>
      <c r="AA39" s="1129"/>
      <c r="AB39" s="996"/>
      <c r="AC39" s="1132"/>
    </row>
    <row r="40" spans="2:30" ht="17.100000000000001" customHeight="1">
      <c r="C40" s="1126" t="str">
        <f t="shared" si="2"/>
        <v>　:け病棟</v>
      </c>
      <c r="D40" s="1127"/>
      <c r="E40" s="1127"/>
      <c r="F40" s="1128"/>
      <c r="G40" s="995"/>
      <c r="H40" s="996"/>
      <c r="I40" s="996"/>
      <c r="J40" s="1129"/>
      <c r="K40" s="1129"/>
      <c r="L40" s="1129"/>
      <c r="M40" s="1129"/>
      <c r="N40" s="1129"/>
      <c r="O40" s="1130"/>
      <c r="P40" s="803"/>
      <c r="Q40" s="1079"/>
      <c r="R40" s="804"/>
      <c r="S40" s="804"/>
      <c r="T40" s="1129"/>
      <c r="U40" s="1129"/>
      <c r="V40" s="1129"/>
      <c r="W40" s="1129"/>
      <c r="X40" s="1129"/>
      <c r="Y40" s="1129"/>
      <c r="Z40" s="1129"/>
      <c r="AA40" s="1129"/>
      <c r="AB40" s="996"/>
      <c r="AC40" s="1132"/>
    </row>
    <row r="41" spans="2:30" ht="17.100000000000001" customHeight="1">
      <c r="C41" s="1126" t="str">
        <f t="shared" si="2"/>
        <v/>
      </c>
      <c r="D41" s="1127"/>
      <c r="E41" s="1127"/>
      <c r="F41" s="1128"/>
      <c r="G41" s="995"/>
      <c r="H41" s="996"/>
      <c r="I41" s="996"/>
      <c r="J41" s="1129"/>
      <c r="K41" s="1129"/>
      <c r="L41" s="1129"/>
      <c r="M41" s="1129"/>
      <c r="N41" s="1129"/>
      <c r="O41" s="1130"/>
      <c r="P41" s="803"/>
      <c r="Q41" s="1079"/>
      <c r="R41" s="804"/>
      <c r="S41" s="804"/>
      <c r="T41" s="1129"/>
      <c r="U41" s="1129"/>
      <c r="V41" s="1129"/>
      <c r="W41" s="1129"/>
      <c r="X41" s="1129"/>
      <c r="Y41" s="1129"/>
      <c r="Z41" s="1129"/>
      <c r="AA41" s="1129"/>
      <c r="AB41" s="996"/>
      <c r="AC41" s="1132"/>
    </row>
    <row r="42" spans="2:30" ht="17.100000000000001" customHeight="1">
      <c r="C42" s="1126" t="str">
        <f t="shared" si="2"/>
        <v/>
      </c>
      <c r="D42" s="1127"/>
      <c r="E42" s="1127"/>
      <c r="F42" s="1128"/>
      <c r="G42" s="995"/>
      <c r="H42" s="996"/>
      <c r="I42" s="996"/>
      <c r="J42" s="1129"/>
      <c r="K42" s="1129"/>
      <c r="L42" s="1129"/>
      <c r="M42" s="1129"/>
      <c r="N42" s="1129"/>
      <c r="O42" s="1130"/>
      <c r="P42" s="803"/>
      <c r="Q42" s="1079"/>
      <c r="R42" s="804"/>
      <c r="S42" s="804"/>
      <c r="T42" s="1129"/>
      <c r="U42" s="1129"/>
      <c r="V42" s="1129"/>
      <c r="W42" s="1129"/>
      <c r="X42" s="1129"/>
      <c r="Y42" s="1129"/>
      <c r="Z42" s="1129"/>
      <c r="AA42" s="1129"/>
      <c r="AB42" s="996"/>
      <c r="AC42" s="1132"/>
    </row>
    <row r="43" spans="2:30" ht="17.100000000000001" customHeight="1">
      <c r="C43" s="1136" t="str">
        <f t="shared" si="2"/>
        <v/>
      </c>
      <c r="D43" s="1137"/>
      <c r="E43" s="1137"/>
      <c r="F43" s="1138"/>
      <c r="G43" s="1139"/>
      <c r="H43" s="1134"/>
      <c r="I43" s="1134"/>
      <c r="J43" s="1133"/>
      <c r="K43" s="1133"/>
      <c r="L43" s="1133"/>
      <c r="M43" s="1133"/>
      <c r="N43" s="1133"/>
      <c r="O43" s="1140"/>
      <c r="P43" s="809"/>
      <c r="Q43" s="1141"/>
      <c r="R43" s="810"/>
      <c r="S43" s="810"/>
      <c r="T43" s="1133"/>
      <c r="U43" s="1133"/>
      <c r="V43" s="1133"/>
      <c r="W43" s="1133"/>
      <c r="X43" s="1133"/>
      <c r="Y43" s="1133"/>
      <c r="Z43" s="1133"/>
      <c r="AA43" s="1133"/>
      <c r="AB43" s="1134"/>
      <c r="AC43" s="1135"/>
    </row>
    <row r="44" spans="2:30" ht="17.100000000000001" customHeight="1">
      <c r="C44" s="916" t="s">
        <v>413</v>
      </c>
      <c r="D44" s="917"/>
      <c r="E44" s="918"/>
      <c r="F44" s="922" t="s">
        <v>414</v>
      </c>
      <c r="G44" s="922"/>
      <c r="H44" s="922"/>
      <c r="I44" s="922"/>
      <c r="J44" s="922"/>
      <c r="K44" s="922"/>
      <c r="L44" s="922"/>
      <c r="M44" s="922"/>
      <c r="N44" s="922"/>
      <c r="O44" s="922"/>
      <c r="P44" s="922"/>
      <c r="Q44" s="922"/>
      <c r="R44" s="922"/>
      <c r="S44" s="922"/>
      <c r="T44" s="922"/>
      <c r="U44" s="922"/>
      <c r="V44" s="922"/>
      <c r="W44" s="922"/>
      <c r="X44" s="922"/>
      <c r="Y44" s="922"/>
      <c r="Z44" s="922"/>
      <c r="AA44" s="922"/>
      <c r="AB44" s="922"/>
      <c r="AC44" s="923"/>
    </row>
    <row r="45" spans="2:30" ht="17.100000000000001" customHeight="1">
      <c r="C45" s="919"/>
      <c r="D45" s="920"/>
      <c r="E45" s="921"/>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5"/>
    </row>
    <row r="47" spans="2:30" ht="17.100000000000001" customHeight="1">
      <c r="B47" s="292" t="s">
        <v>565</v>
      </c>
      <c r="C47" s="293" t="s">
        <v>566</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row>
    <row r="48" spans="2:30" s="301" customFormat="1" ht="17.100000000000001" customHeight="1">
      <c r="C48" s="301" t="s">
        <v>567</v>
      </c>
    </row>
    <row r="49" spans="3:37" s="301" customFormat="1" ht="17.100000000000001" customHeight="1">
      <c r="C49" s="972" t="s">
        <v>550</v>
      </c>
      <c r="D49" s="1066"/>
      <c r="E49" s="1066"/>
      <c r="F49" s="1066"/>
      <c r="G49" s="1066" t="s">
        <v>568</v>
      </c>
      <c r="H49" s="1067"/>
      <c r="I49" s="1143">
        <v>4</v>
      </c>
      <c r="J49" s="1144"/>
      <c r="K49" s="1144">
        <v>2</v>
      </c>
      <c r="L49" s="1145"/>
      <c r="M49" s="1146" t="s">
        <v>569</v>
      </c>
      <c r="N49" s="1066"/>
      <c r="O49" s="1066"/>
      <c r="P49" s="1066"/>
      <c r="Q49" s="1066"/>
      <c r="R49" s="1066"/>
      <c r="S49" s="1066"/>
      <c r="T49" s="1067"/>
      <c r="U49" s="1066" t="s">
        <v>570</v>
      </c>
      <c r="V49" s="1066"/>
      <c r="W49" s="1066"/>
      <c r="X49" s="1066"/>
      <c r="Y49" s="1066"/>
      <c r="Z49" s="1066"/>
      <c r="AA49" s="1066"/>
      <c r="AB49" s="1067"/>
    </row>
    <row r="50" spans="3:37" s="301" customFormat="1" ht="17.100000000000001" customHeight="1">
      <c r="C50" s="1119"/>
      <c r="D50" s="1120"/>
      <c r="E50" s="1120"/>
      <c r="F50" s="1120"/>
      <c r="G50" s="1120"/>
      <c r="H50" s="1142"/>
      <c r="I50" s="1147" t="s">
        <v>571</v>
      </c>
      <c r="J50" s="1148"/>
      <c r="K50" s="1148" t="s">
        <v>571</v>
      </c>
      <c r="L50" s="1148"/>
      <c r="M50" s="1119" t="s">
        <v>572</v>
      </c>
      <c r="N50" s="1120"/>
      <c r="O50" s="1120" t="s">
        <v>573</v>
      </c>
      <c r="P50" s="1120"/>
      <c r="Q50" s="1120" t="s">
        <v>574</v>
      </c>
      <c r="R50" s="1120"/>
      <c r="S50" s="1120" t="s">
        <v>575</v>
      </c>
      <c r="T50" s="1142"/>
      <c r="U50" s="1134" t="s">
        <v>576</v>
      </c>
      <c r="V50" s="1134"/>
      <c r="W50" s="1134" t="s">
        <v>577</v>
      </c>
      <c r="X50" s="1134"/>
      <c r="Y50" s="1134" t="s">
        <v>578</v>
      </c>
      <c r="Z50" s="1134"/>
      <c r="AA50" s="1134" t="s">
        <v>579</v>
      </c>
      <c r="AB50" s="1135"/>
    </row>
    <row r="51" spans="3:37" s="301" customFormat="1" ht="17.100000000000001" customHeight="1">
      <c r="C51" s="1068" t="str">
        <f t="shared" ref="C51:C62" si="3">Q7</f>
        <v>あ病棟</v>
      </c>
      <c r="D51" s="1070"/>
      <c r="E51" s="1070"/>
      <c r="F51" s="1070"/>
      <c r="G51" s="1150">
        <f t="shared" ref="G51:G62" si="4">I51*$I$49+K51*$K$49+SUM(M51:AC51)</f>
        <v>50</v>
      </c>
      <c r="H51" s="1151"/>
      <c r="I51" s="1152">
        <v>10</v>
      </c>
      <c r="J51" s="1153"/>
      <c r="K51" s="1153"/>
      <c r="L51" s="1154"/>
      <c r="M51" s="1155">
        <v>3</v>
      </c>
      <c r="N51" s="1080"/>
      <c r="O51" s="1080">
        <v>1</v>
      </c>
      <c r="P51" s="1080"/>
      <c r="Q51" s="1080">
        <v>2</v>
      </c>
      <c r="R51" s="1080"/>
      <c r="S51" s="1080">
        <v>4</v>
      </c>
      <c r="T51" s="1081"/>
      <c r="U51" s="1149"/>
      <c r="V51" s="1080"/>
      <c r="W51" s="1080"/>
      <c r="X51" s="1080"/>
      <c r="Y51" s="1080"/>
      <c r="Z51" s="1080"/>
      <c r="AA51" s="1080"/>
      <c r="AB51" s="1081"/>
    </row>
    <row r="52" spans="3:37" s="301" customFormat="1" ht="17.100000000000001" customHeight="1">
      <c r="C52" s="1158" t="str">
        <f t="shared" si="3"/>
        <v>い病棟</v>
      </c>
      <c r="D52" s="1159"/>
      <c r="E52" s="1159"/>
      <c r="F52" s="1159"/>
      <c r="G52" s="1073">
        <f t="shared" si="4"/>
        <v>50</v>
      </c>
      <c r="H52" s="1074"/>
      <c r="I52" s="1160">
        <v>8</v>
      </c>
      <c r="J52" s="1161"/>
      <c r="K52" s="1161">
        <v>2</v>
      </c>
      <c r="L52" s="1162"/>
      <c r="M52" s="1163">
        <v>2</v>
      </c>
      <c r="N52" s="1156"/>
      <c r="O52" s="1156">
        <v>4</v>
      </c>
      <c r="P52" s="1156"/>
      <c r="Q52" s="1156">
        <v>4</v>
      </c>
      <c r="R52" s="1156"/>
      <c r="S52" s="1156">
        <v>4</v>
      </c>
      <c r="T52" s="1157"/>
      <c r="U52" s="986"/>
      <c r="V52" s="1156"/>
      <c r="W52" s="1156"/>
      <c r="X52" s="1156"/>
      <c r="Y52" s="1156"/>
      <c r="Z52" s="1156"/>
      <c r="AA52" s="1156"/>
      <c r="AB52" s="1157"/>
    </row>
    <row r="53" spans="3:37" ht="17.100000000000001" customHeight="1">
      <c r="C53" s="1158" t="str">
        <f t="shared" si="3"/>
        <v>う病棟</v>
      </c>
      <c r="D53" s="1159"/>
      <c r="E53" s="1159"/>
      <c r="F53" s="1159"/>
      <c r="G53" s="1073">
        <f t="shared" si="4"/>
        <v>0</v>
      </c>
      <c r="H53" s="1074"/>
      <c r="I53" s="1160"/>
      <c r="J53" s="1161"/>
      <c r="K53" s="1161"/>
      <c r="L53" s="1162"/>
      <c r="M53" s="1163"/>
      <c r="N53" s="1156"/>
      <c r="O53" s="1156"/>
      <c r="P53" s="1156"/>
      <c r="Q53" s="1156"/>
      <c r="R53" s="1156"/>
      <c r="S53" s="1156"/>
      <c r="T53" s="1157"/>
      <c r="U53" s="986"/>
      <c r="V53" s="1156"/>
      <c r="W53" s="1156"/>
      <c r="X53" s="1156"/>
      <c r="Y53" s="1156"/>
      <c r="Z53" s="1156"/>
      <c r="AA53" s="1156"/>
      <c r="AB53" s="1157"/>
      <c r="AC53" s="301"/>
      <c r="AD53" s="301"/>
      <c r="AE53" s="301"/>
      <c r="AF53" s="301"/>
      <c r="AG53" s="301"/>
      <c r="AH53" s="301"/>
      <c r="AI53" s="301"/>
      <c r="AJ53" s="301"/>
      <c r="AK53" s="301"/>
    </row>
    <row r="54" spans="3:37" ht="17.100000000000001" customHeight="1">
      <c r="C54" s="1158" t="str">
        <f t="shared" si="3"/>
        <v>え病棟</v>
      </c>
      <c r="D54" s="1159"/>
      <c r="E54" s="1159"/>
      <c r="F54" s="1159"/>
      <c r="G54" s="1073">
        <f t="shared" si="4"/>
        <v>0</v>
      </c>
      <c r="H54" s="1074"/>
      <c r="I54" s="1160"/>
      <c r="J54" s="1161"/>
      <c r="K54" s="1161"/>
      <c r="L54" s="1162"/>
      <c r="M54" s="1163"/>
      <c r="N54" s="1156"/>
      <c r="O54" s="1156"/>
      <c r="P54" s="1156"/>
      <c r="Q54" s="1156"/>
      <c r="R54" s="1156"/>
      <c r="S54" s="1156"/>
      <c r="T54" s="1157"/>
      <c r="U54" s="986"/>
      <c r="V54" s="1156"/>
      <c r="W54" s="1156"/>
      <c r="X54" s="1156"/>
      <c r="Y54" s="1156"/>
      <c r="Z54" s="1156"/>
      <c r="AA54" s="1156"/>
      <c r="AB54" s="1157"/>
      <c r="AC54" s="301"/>
      <c r="AD54" s="301"/>
      <c r="AE54" s="301"/>
      <c r="AF54" s="301"/>
      <c r="AG54" s="301"/>
      <c r="AH54" s="301"/>
      <c r="AI54" s="301"/>
      <c r="AJ54" s="301"/>
      <c r="AK54" s="301"/>
    </row>
    <row r="55" spans="3:37" ht="17.100000000000001" customHeight="1">
      <c r="C55" s="1158" t="str">
        <f t="shared" si="3"/>
        <v>お病棟</v>
      </c>
      <c r="D55" s="1159"/>
      <c r="E55" s="1159"/>
      <c r="F55" s="1159"/>
      <c r="G55" s="1073">
        <f t="shared" si="4"/>
        <v>0</v>
      </c>
      <c r="H55" s="1074"/>
      <c r="I55" s="1160"/>
      <c r="J55" s="1161"/>
      <c r="K55" s="1161"/>
      <c r="L55" s="1162"/>
      <c r="M55" s="1163"/>
      <c r="N55" s="1156"/>
      <c r="O55" s="1156"/>
      <c r="P55" s="1156"/>
      <c r="Q55" s="1156"/>
      <c r="R55" s="1156"/>
      <c r="S55" s="1156"/>
      <c r="T55" s="1157"/>
      <c r="U55" s="986"/>
      <c r="V55" s="1156"/>
      <c r="W55" s="1156"/>
      <c r="X55" s="1156"/>
      <c r="Y55" s="1156"/>
      <c r="Z55" s="1156"/>
      <c r="AA55" s="1156"/>
      <c r="AB55" s="1157"/>
      <c r="AC55" s="301"/>
      <c r="AD55" s="301"/>
      <c r="AE55" s="301"/>
      <c r="AF55" s="301"/>
      <c r="AG55" s="301"/>
      <c r="AH55" s="301"/>
      <c r="AI55" s="301"/>
      <c r="AJ55" s="301"/>
      <c r="AK55" s="301"/>
    </row>
    <row r="56" spans="3:37" ht="17.100000000000001" customHeight="1">
      <c r="C56" s="1158" t="str">
        <f t="shared" si="3"/>
        <v>か病棟</v>
      </c>
      <c r="D56" s="1159"/>
      <c r="E56" s="1159"/>
      <c r="F56" s="1159"/>
      <c r="G56" s="1073">
        <f t="shared" si="4"/>
        <v>0</v>
      </c>
      <c r="H56" s="1074"/>
      <c r="I56" s="1160"/>
      <c r="J56" s="1161"/>
      <c r="K56" s="1161"/>
      <c r="L56" s="1162"/>
      <c r="M56" s="1163"/>
      <c r="N56" s="1156"/>
      <c r="O56" s="1156"/>
      <c r="P56" s="1156"/>
      <c r="Q56" s="1156"/>
      <c r="R56" s="1156"/>
      <c r="S56" s="1156"/>
      <c r="T56" s="1157"/>
      <c r="U56" s="986"/>
      <c r="V56" s="1156"/>
      <c r="W56" s="1156"/>
      <c r="X56" s="1156"/>
      <c r="Y56" s="1156"/>
      <c r="Z56" s="1156"/>
      <c r="AA56" s="1156"/>
      <c r="AB56" s="1157"/>
      <c r="AC56" s="301"/>
      <c r="AD56" s="301"/>
      <c r="AE56" s="301"/>
      <c r="AF56" s="301"/>
      <c r="AG56" s="301"/>
      <c r="AH56" s="301"/>
      <c r="AI56" s="301"/>
      <c r="AJ56" s="301"/>
      <c r="AK56" s="301"/>
    </row>
    <row r="57" spans="3:37" ht="17.100000000000001" customHeight="1">
      <c r="C57" s="1158" t="str">
        <f t="shared" si="3"/>
        <v>き病棟</v>
      </c>
      <c r="D57" s="1159"/>
      <c r="E57" s="1159"/>
      <c r="F57" s="1159"/>
      <c r="G57" s="1073">
        <f t="shared" si="4"/>
        <v>0</v>
      </c>
      <c r="H57" s="1074"/>
      <c r="I57" s="1160"/>
      <c r="J57" s="1161"/>
      <c r="K57" s="1161"/>
      <c r="L57" s="1162"/>
      <c r="M57" s="1163"/>
      <c r="N57" s="1156"/>
      <c r="O57" s="1156"/>
      <c r="P57" s="1156"/>
      <c r="Q57" s="1156"/>
      <c r="R57" s="1156"/>
      <c r="S57" s="1156"/>
      <c r="T57" s="1157"/>
      <c r="U57" s="986"/>
      <c r="V57" s="1156"/>
      <c r="W57" s="1156"/>
      <c r="X57" s="1156"/>
      <c r="Y57" s="1156"/>
      <c r="Z57" s="1156"/>
      <c r="AA57" s="1156"/>
      <c r="AB57" s="1157"/>
      <c r="AC57" s="301"/>
      <c r="AD57" s="301"/>
      <c r="AE57" s="301"/>
      <c r="AF57" s="301"/>
      <c r="AG57" s="301"/>
      <c r="AH57" s="301"/>
      <c r="AI57" s="301"/>
      <c r="AJ57" s="301"/>
      <c r="AK57" s="301"/>
    </row>
    <row r="58" spans="3:37" ht="17.100000000000001" customHeight="1">
      <c r="C58" s="1158" t="str">
        <f t="shared" si="3"/>
        <v>く病棟</v>
      </c>
      <c r="D58" s="1159"/>
      <c r="E58" s="1159"/>
      <c r="F58" s="1159"/>
      <c r="G58" s="1073">
        <f t="shared" si="4"/>
        <v>0</v>
      </c>
      <c r="H58" s="1074"/>
      <c r="I58" s="1160"/>
      <c r="J58" s="1161"/>
      <c r="K58" s="1161"/>
      <c r="L58" s="1162"/>
      <c r="M58" s="1163"/>
      <c r="N58" s="1156"/>
      <c r="O58" s="1156"/>
      <c r="P58" s="1156"/>
      <c r="Q58" s="1156"/>
      <c r="R58" s="1156"/>
      <c r="S58" s="1156"/>
      <c r="T58" s="1157"/>
      <c r="U58" s="986"/>
      <c r="V58" s="1156"/>
      <c r="W58" s="1156"/>
      <c r="X58" s="1156"/>
      <c r="Y58" s="1156"/>
      <c r="Z58" s="1156"/>
      <c r="AA58" s="1156"/>
      <c r="AB58" s="1157"/>
      <c r="AC58" s="301"/>
      <c r="AD58" s="301"/>
      <c r="AE58" s="301"/>
      <c r="AF58" s="301"/>
      <c r="AG58" s="301"/>
      <c r="AH58" s="301"/>
      <c r="AI58" s="301"/>
      <c r="AJ58" s="301"/>
      <c r="AK58" s="301"/>
    </row>
    <row r="59" spans="3:37" ht="17.100000000000001" customHeight="1">
      <c r="C59" s="1158" t="str">
        <f t="shared" si="3"/>
        <v>け病棟</v>
      </c>
      <c r="D59" s="1159"/>
      <c r="E59" s="1159"/>
      <c r="F59" s="1159"/>
      <c r="G59" s="1073">
        <f t="shared" si="4"/>
        <v>0</v>
      </c>
      <c r="H59" s="1074"/>
      <c r="I59" s="1160"/>
      <c r="J59" s="1161"/>
      <c r="K59" s="1161"/>
      <c r="L59" s="1162"/>
      <c r="M59" s="1163"/>
      <c r="N59" s="1156"/>
      <c r="O59" s="1156"/>
      <c r="P59" s="1156"/>
      <c r="Q59" s="1156"/>
      <c r="R59" s="1156"/>
      <c r="S59" s="1156"/>
      <c r="T59" s="1157"/>
      <c r="U59" s="986"/>
      <c r="V59" s="1156"/>
      <c r="W59" s="1156"/>
      <c r="X59" s="1156"/>
      <c r="Y59" s="1156"/>
      <c r="Z59" s="1156"/>
      <c r="AA59" s="1156"/>
      <c r="AB59" s="1157"/>
      <c r="AC59" s="301"/>
      <c r="AD59" s="301"/>
      <c r="AE59" s="301"/>
      <c r="AF59" s="301"/>
      <c r="AG59" s="301"/>
      <c r="AH59" s="301"/>
      <c r="AI59" s="301"/>
      <c r="AJ59" s="301"/>
      <c r="AK59" s="301"/>
    </row>
    <row r="60" spans="3:37" ht="17.100000000000001" customHeight="1">
      <c r="C60" s="1158">
        <f t="shared" si="3"/>
        <v>0</v>
      </c>
      <c r="D60" s="1159"/>
      <c r="E60" s="1159"/>
      <c r="F60" s="1159"/>
      <c r="G60" s="1073">
        <f t="shared" si="4"/>
        <v>0</v>
      </c>
      <c r="H60" s="1074"/>
      <c r="I60" s="1160"/>
      <c r="J60" s="1161"/>
      <c r="K60" s="1161"/>
      <c r="L60" s="1162"/>
      <c r="M60" s="1163"/>
      <c r="N60" s="1156"/>
      <c r="O60" s="1156"/>
      <c r="P60" s="1156"/>
      <c r="Q60" s="1156"/>
      <c r="R60" s="1156"/>
      <c r="S60" s="1156"/>
      <c r="T60" s="1157"/>
      <c r="U60" s="986"/>
      <c r="V60" s="1156"/>
      <c r="W60" s="1156"/>
      <c r="X60" s="1156"/>
      <c r="Y60" s="1156"/>
      <c r="Z60" s="1156"/>
      <c r="AA60" s="1156"/>
      <c r="AB60" s="1157"/>
      <c r="AC60" s="301"/>
      <c r="AD60" s="301"/>
      <c r="AE60" s="301"/>
      <c r="AF60" s="301"/>
      <c r="AG60" s="301"/>
      <c r="AH60" s="301"/>
      <c r="AI60" s="301"/>
      <c r="AJ60" s="301"/>
      <c r="AK60" s="301"/>
    </row>
    <row r="61" spans="3:37" ht="17.100000000000001" customHeight="1">
      <c r="C61" s="1158">
        <f t="shared" si="3"/>
        <v>0</v>
      </c>
      <c r="D61" s="1159"/>
      <c r="E61" s="1159"/>
      <c r="F61" s="1159"/>
      <c r="G61" s="1073">
        <f t="shared" si="4"/>
        <v>0</v>
      </c>
      <c r="H61" s="1074"/>
      <c r="I61" s="1160"/>
      <c r="J61" s="1161"/>
      <c r="K61" s="1161"/>
      <c r="L61" s="1162"/>
      <c r="M61" s="1163"/>
      <c r="N61" s="1156"/>
      <c r="O61" s="1156"/>
      <c r="P61" s="1156"/>
      <c r="Q61" s="1156"/>
      <c r="R61" s="1156"/>
      <c r="S61" s="1156"/>
      <c r="T61" s="1157"/>
      <c r="U61" s="986"/>
      <c r="V61" s="1156"/>
      <c r="W61" s="1156"/>
      <c r="X61" s="1156"/>
      <c r="Y61" s="1156"/>
      <c r="Z61" s="1156"/>
      <c r="AA61" s="1156"/>
      <c r="AB61" s="1157"/>
      <c r="AC61" s="301"/>
      <c r="AD61" s="301"/>
      <c r="AE61" s="301"/>
      <c r="AF61" s="301"/>
      <c r="AG61" s="301"/>
      <c r="AH61" s="301"/>
      <c r="AI61" s="301"/>
      <c r="AJ61" s="301"/>
      <c r="AK61" s="301"/>
    </row>
    <row r="62" spans="3:37" ht="17.100000000000001" customHeight="1" thickBot="1">
      <c r="C62" s="1158">
        <f t="shared" si="3"/>
        <v>0</v>
      </c>
      <c r="D62" s="1159"/>
      <c r="E62" s="1159"/>
      <c r="F62" s="1159"/>
      <c r="G62" s="1167">
        <f t="shared" si="4"/>
        <v>0</v>
      </c>
      <c r="H62" s="1168"/>
      <c r="I62" s="1169"/>
      <c r="J62" s="1170"/>
      <c r="K62" s="1170"/>
      <c r="L62" s="1171"/>
      <c r="M62" s="1172"/>
      <c r="N62" s="1164"/>
      <c r="O62" s="1164"/>
      <c r="P62" s="1164"/>
      <c r="Q62" s="1164"/>
      <c r="R62" s="1164"/>
      <c r="S62" s="1164"/>
      <c r="T62" s="1165"/>
      <c r="U62" s="1166"/>
      <c r="V62" s="1164"/>
      <c r="W62" s="1164"/>
      <c r="X62" s="1164"/>
      <c r="Y62" s="1164"/>
      <c r="Z62" s="1164"/>
      <c r="AA62" s="1164"/>
      <c r="AB62" s="1165"/>
      <c r="AC62" s="301"/>
      <c r="AD62" s="301"/>
      <c r="AE62" s="301"/>
      <c r="AF62" s="301"/>
      <c r="AG62" s="301"/>
      <c r="AH62" s="301"/>
      <c r="AI62" s="301"/>
      <c r="AJ62" s="301"/>
      <c r="AK62" s="301"/>
    </row>
    <row r="63" spans="3:37" ht="17.100000000000001" customHeight="1" thickTop="1">
      <c r="C63" s="849" t="s">
        <v>580</v>
      </c>
      <c r="D63" s="850"/>
      <c r="E63" s="850"/>
      <c r="F63" s="850"/>
      <c r="G63" s="1009">
        <f>SUM(G51:H62)</f>
        <v>100</v>
      </c>
      <c r="H63" s="1010"/>
      <c r="I63" s="1174" t="s">
        <v>581</v>
      </c>
      <c r="J63" s="1175"/>
      <c r="K63" s="1174" t="s">
        <v>581</v>
      </c>
      <c r="L63" s="1175"/>
      <c r="M63" s="1011">
        <f>SUM(M51:N62)</f>
        <v>5</v>
      </c>
      <c r="N63" s="1009"/>
      <c r="O63" s="1009">
        <f>SUM(O51:P62)</f>
        <v>5</v>
      </c>
      <c r="P63" s="1009"/>
      <c r="Q63" s="1009">
        <f>SUM(Q51:R62)</f>
        <v>6</v>
      </c>
      <c r="R63" s="1009"/>
      <c r="S63" s="1009">
        <f>SUM(S51:T62)</f>
        <v>8</v>
      </c>
      <c r="T63" s="1010"/>
      <c r="U63" s="1173">
        <f>SUM(U51:V62)</f>
        <v>0</v>
      </c>
      <c r="V63" s="1009"/>
      <c r="W63" s="1009">
        <f>SUM(W51:X62)</f>
        <v>0</v>
      </c>
      <c r="X63" s="1009"/>
      <c r="Y63" s="1009">
        <f>SUM(Y51:Z62)</f>
        <v>0</v>
      </c>
      <c r="Z63" s="1009"/>
      <c r="AA63" s="1009">
        <f>SUM(AA51:AB62)</f>
        <v>0</v>
      </c>
      <c r="AB63" s="1010"/>
      <c r="AC63" s="301"/>
      <c r="AD63" s="301"/>
      <c r="AE63" s="301"/>
    </row>
    <row r="64" spans="3:37" ht="17.100000000000001" customHeight="1">
      <c r="C64" s="1187" t="s">
        <v>582</v>
      </c>
      <c r="D64" s="1188"/>
      <c r="E64" s="1188"/>
      <c r="F64" s="1189">
        <f>IF(G63=0,"",SUM(M63:T63)/G63)</f>
        <v>0.24</v>
      </c>
      <c r="G64" s="1189"/>
      <c r="H64" s="1189"/>
      <c r="I64" s="1188" t="s">
        <v>583</v>
      </c>
      <c r="J64" s="1188"/>
      <c r="K64" s="1188"/>
      <c r="L64" s="1188"/>
      <c r="M64" s="1188"/>
      <c r="N64" s="1189">
        <f>IF(G63=0,"",SUM(M63)/G63)</f>
        <v>0.05</v>
      </c>
      <c r="O64" s="1189"/>
      <c r="P64" s="1189"/>
      <c r="Q64" s="1188" t="s">
        <v>584</v>
      </c>
      <c r="R64" s="1188"/>
      <c r="S64" s="1188"/>
      <c r="T64" s="1188"/>
      <c r="U64" s="1188"/>
      <c r="V64" s="1189">
        <f>IF(G63=0,"",SUM(O63:T63)/G63)</f>
        <v>0.19</v>
      </c>
      <c r="W64" s="1189"/>
      <c r="X64" s="1189"/>
      <c r="Y64" s="1047" t="s">
        <v>585</v>
      </c>
      <c r="Z64" s="1047"/>
      <c r="AA64" s="1047"/>
      <c r="AB64" s="1048"/>
      <c r="AC64" s="301"/>
      <c r="AD64" s="301"/>
      <c r="AE64" s="301"/>
    </row>
    <row r="65" spans="3:29" ht="17.100000000000001" customHeight="1">
      <c r="C65" s="916" t="s">
        <v>413</v>
      </c>
      <c r="D65" s="917"/>
      <c r="E65" s="918"/>
      <c r="F65" s="922" t="s">
        <v>414</v>
      </c>
      <c r="G65" s="922"/>
      <c r="H65" s="922"/>
      <c r="I65" s="922"/>
      <c r="J65" s="922"/>
      <c r="K65" s="922"/>
      <c r="L65" s="922"/>
      <c r="M65" s="922"/>
      <c r="N65" s="922"/>
      <c r="O65" s="922"/>
      <c r="P65" s="922"/>
      <c r="Q65" s="922"/>
      <c r="R65" s="922"/>
      <c r="S65" s="922"/>
      <c r="T65" s="922"/>
      <c r="U65" s="922"/>
      <c r="V65" s="922"/>
      <c r="W65" s="922"/>
      <c r="X65" s="922"/>
      <c r="Y65" s="922"/>
      <c r="Z65" s="922"/>
      <c r="AA65" s="922"/>
      <c r="AB65" s="923"/>
    </row>
    <row r="66" spans="3:29" ht="17.100000000000001" customHeight="1">
      <c r="C66" s="919"/>
      <c r="D66" s="920"/>
      <c r="E66" s="921"/>
      <c r="F66" s="924"/>
      <c r="G66" s="924"/>
      <c r="H66" s="924"/>
      <c r="I66" s="924"/>
      <c r="J66" s="924"/>
      <c r="K66" s="924"/>
      <c r="L66" s="924"/>
      <c r="M66" s="924"/>
      <c r="N66" s="924"/>
      <c r="O66" s="924"/>
      <c r="P66" s="924"/>
      <c r="Q66" s="924"/>
      <c r="R66" s="924"/>
      <c r="S66" s="924"/>
      <c r="T66" s="924"/>
      <c r="U66" s="924"/>
      <c r="V66" s="924"/>
      <c r="W66" s="924"/>
      <c r="X66" s="924"/>
      <c r="Y66" s="924"/>
      <c r="Z66" s="924"/>
      <c r="AA66" s="924"/>
      <c r="AB66" s="925"/>
    </row>
    <row r="67" spans="3:29" ht="17.100000000000001" customHeight="1">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row>
    <row r="68" spans="3:29" ht="17.100000000000001" customHeight="1">
      <c r="C68" s="289" t="s">
        <v>586</v>
      </c>
    </row>
    <row r="69" spans="3:29" ht="17.100000000000001" customHeight="1">
      <c r="C69" s="1176"/>
      <c r="D69" s="1176"/>
      <c r="E69" s="1176"/>
      <c r="F69" s="1177" t="s">
        <v>587</v>
      </c>
      <c r="G69" s="1178"/>
      <c r="H69" s="1179"/>
      <c r="I69" s="1177" t="s">
        <v>588</v>
      </c>
      <c r="J69" s="1178"/>
      <c r="K69" s="1179"/>
      <c r="L69" s="1177" t="s">
        <v>589</v>
      </c>
      <c r="M69" s="1178"/>
      <c r="N69" s="1179"/>
      <c r="O69" s="1177" t="s">
        <v>590</v>
      </c>
      <c r="P69" s="1178"/>
      <c r="Q69" s="1179"/>
      <c r="R69" s="1177" t="s">
        <v>591</v>
      </c>
      <c r="S69" s="1178"/>
      <c r="T69" s="1179"/>
      <c r="U69" s="1177" t="s">
        <v>592</v>
      </c>
      <c r="V69" s="1178"/>
      <c r="W69" s="1179"/>
      <c r="X69" s="1177" t="s">
        <v>593</v>
      </c>
      <c r="Y69" s="1178"/>
      <c r="Z69" s="1179"/>
      <c r="AA69" s="1177" t="s">
        <v>594</v>
      </c>
      <c r="AB69" s="1178"/>
      <c r="AC69" s="1179"/>
    </row>
    <row r="70" spans="3:29" ht="17.100000000000001" customHeight="1">
      <c r="C70" s="1176"/>
      <c r="D70" s="1176"/>
      <c r="E70" s="1176"/>
      <c r="F70" s="1180"/>
      <c r="G70" s="1181"/>
      <c r="H70" s="1182"/>
      <c r="I70" s="1186"/>
      <c r="J70" s="1181"/>
      <c r="K70" s="1182"/>
      <c r="L70" s="1186"/>
      <c r="M70" s="1181"/>
      <c r="N70" s="1182"/>
      <c r="O70" s="1186"/>
      <c r="P70" s="1181"/>
      <c r="Q70" s="1182"/>
      <c r="R70" s="1186"/>
      <c r="S70" s="1181"/>
      <c r="T70" s="1182"/>
      <c r="U70" s="1186"/>
      <c r="V70" s="1181"/>
      <c r="W70" s="1182"/>
      <c r="X70" s="1186"/>
      <c r="Y70" s="1181"/>
      <c r="Z70" s="1182"/>
      <c r="AA70" s="1186"/>
      <c r="AB70" s="1181"/>
      <c r="AC70" s="1182"/>
    </row>
    <row r="71" spans="3:29" ht="17.100000000000001" customHeight="1">
      <c r="C71" s="1176"/>
      <c r="D71" s="1176"/>
      <c r="E71" s="1176"/>
      <c r="F71" s="1183"/>
      <c r="G71" s="1184"/>
      <c r="H71" s="1185"/>
      <c r="I71" s="1183"/>
      <c r="J71" s="1184"/>
      <c r="K71" s="1185"/>
      <c r="L71" s="1183"/>
      <c r="M71" s="1184"/>
      <c r="N71" s="1185"/>
      <c r="O71" s="1183"/>
      <c r="P71" s="1184"/>
      <c r="Q71" s="1185"/>
      <c r="R71" s="1183"/>
      <c r="S71" s="1184"/>
      <c r="T71" s="1185"/>
      <c r="U71" s="1183"/>
      <c r="V71" s="1184"/>
      <c r="W71" s="1185"/>
      <c r="X71" s="1183"/>
      <c r="Y71" s="1184"/>
      <c r="Z71" s="1185"/>
      <c r="AA71" s="1183"/>
      <c r="AB71" s="1184"/>
      <c r="AC71" s="1185"/>
    </row>
    <row r="72" spans="3:29" ht="17.100000000000001" customHeight="1">
      <c r="C72" s="1190">
        <f>I49</f>
        <v>4</v>
      </c>
      <c r="D72" s="1191"/>
      <c r="E72" s="1192"/>
      <c r="F72" s="1193"/>
      <c r="G72" s="1194"/>
      <c r="H72" s="1194"/>
      <c r="I72" s="1193" t="s">
        <v>595</v>
      </c>
      <c r="J72" s="1194"/>
      <c r="K72" s="1194"/>
      <c r="L72" s="1193"/>
      <c r="M72" s="1194"/>
      <c r="N72" s="1194"/>
      <c r="O72" s="1193"/>
      <c r="P72" s="1194"/>
      <c r="Q72" s="1194"/>
      <c r="R72" s="1193"/>
      <c r="S72" s="1194"/>
      <c r="T72" s="1194"/>
      <c r="U72" s="1193"/>
      <c r="V72" s="1194"/>
      <c r="W72" s="1194"/>
      <c r="X72" s="1193" t="s">
        <v>595</v>
      </c>
      <c r="Y72" s="1194"/>
      <c r="Z72" s="1195"/>
      <c r="AA72" s="1193"/>
      <c r="AB72" s="1194"/>
      <c r="AC72" s="1195"/>
    </row>
    <row r="73" spans="3:29" ht="17.100000000000001" customHeight="1">
      <c r="C73" s="1190">
        <f>K49</f>
        <v>2</v>
      </c>
      <c r="D73" s="1191"/>
      <c r="E73" s="1192"/>
      <c r="F73" s="1193"/>
      <c r="G73" s="1194"/>
      <c r="H73" s="1194"/>
      <c r="I73" s="1193"/>
      <c r="J73" s="1194"/>
      <c r="K73" s="1194"/>
      <c r="L73" s="1193"/>
      <c r="M73" s="1194"/>
      <c r="N73" s="1194"/>
      <c r="O73" s="1193"/>
      <c r="P73" s="1194"/>
      <c r="Q73" s="1194"/>
      <c r="R73" s="1193"/>
      <c r="S73" s="1194"/>
      <c r="T73" s="1194"/>
      <c r="U73" s="1193"/>
      <c r="V73" s="1194"/>
      <c r="W73" s="1194"/>
      <c r="X73" s="1193" t="s">
        <v>595</v>
      </c>
      <c r="Y73" s="1194"/>
      <c r="Z73" s="1195"/>
      <c r="AA73" s="1193"/>
      <c r="AB73" s="1194"/>
      <c r="AC73" s="1195"/>
    </row>
    <row r="74" spans="3:29" ht="17.100000000000001" customHeight="1">
      <c r="C74" s="829" t="str">
        <f>M50</f>
        <v>重症</v>
      </c>
      <c r="D74" s="830"/>
      <c r="E74" s="1192"/>
      <c r="F74" s="1193"/>
      <c r="G74" s="1194"/>
      <c r="H74" s="1194"/>
      <c r="I74" s="1193"/>
      <c r="J74" s="1194"/>
      <c r="K74" s="1194"/>
      <c r="L74" s="1193"/>
      <c r="M74" s="1194"/>
      <c r="N74" s="1194"/>
      <c r="O74" s="1193"/>
      <c r="P74" s="1194"/>
      <c r="Q74" s="1194"/>
      <c r="R74" s="1193"/>
      <c r="S74" s="1194"/>
      <c r="T74" s="1194"/>
      <c r="U74" s="1193" t="s">
        <v>595</v>
      </c>
      <c r="V74" s="1194"/>
      <c r="W74" s="1194"/>
      <c r="X74" s="1193" t="s">
        <v>595</v>
      </c>
      <c r="Y74" s="1194"/>
      <c r="Z74" s="1195"/>
      <c r="AA74" s="1193"/>
      <c r="AB74" s="1194"/>
      <c r="AC74" s="1195"/>
    </row>
    <row r="75" spans="3:29" ht="17.100000000000001" customHeight="1">
      <c r="C75" s="829" t="str">
        <f>O50</f>
        <v>差額Ａ</v>
      </c>
      <c r="D75" s="830"/>
      <c r="E75" s="1192"/>
      <c r="F75" s="1193" t="s">
        <v>595</v>
      </c>
      <c r="G75" s="1194"/>
      <c r="H75" s="1194"/>
      <c r="I75" s="1193"/>
      <c r="J75" s="1194"/>
      <c r="K75" s="1194"/>
      <c r="L75" s="1193"/>
      <c r="M75" s="1194"/>
      <c r="N75" s="1194"/>
      <c r="O75" s="1193"/>
      <c r="P75" s="1194"/>
      <c r="Q75" s="1194"/>
      <c r="R75" s="1193"/>
      <c r="S75" s="1194"/>
      <c r="T75" s="1194"/>
      <c r="U75" s="1193"/>
      <c r="V75" s="1194"/>
      <c r="W75" s="1194"/>
      <c r="X75" s="1193" t="s">
        <v>595</v>
      </c>
      <c r="Y75" s="1194"/>
      <c r="Z75" s="1195"/>
      <c r="AA75" s="1193"/>
      <c r="AB75" s="1194"/>
      <c r="AC75" s="1195"/>
    </row>
    <row r="76" spans="3:29" ht="17.100000000000001" customHeight="1">
      <c r="C76" s="829" t="str">
        <f>Q50</f>
        <v>差額Ｂ</v>
      </c>
      <c r="D76" s="830"/>
      <c r="E76" s="1192"/>
      <c r="F76" s="1193"/>
      <c r="G76" s="1194"/>
      <c r="H76" s="1194"/>
      <c r="I76" s="1193"/>
      <c r="J76" s="1194"/>
      <c r="K76" s="1194"/>
      <c r="L76" s="1193"/>
      <c r="M76" s="1194"/>
      <c r="N76" s="1194"/>
      <c r="O76" s="1193"/>
      <c r="P76" s="1194"/>
      <c r="Q76" s="1194"/>
      <c r="R76" s="1193" t="s">
        <v>595</v>
      </c>
      <c r="S76" s="1194"/>
      <c r="T76" s="1194"/>
      <c r="U76" s="1193"/>
      <c r="V76" s="1194"/>
      <c r="W76" s="1194"/>
      <c r="X76" s="1193" t="s">
        <v>595</v>
      </c>
      <c r="Y76" s="1194"/>
      <c r="Z76" s="1195"/>
      <c r="AA76" s="1193"/>
      <c r="AB76" s="1194"/>
      <c r="AC76" s="1195"/>
    </row>
    <row r="77" spans="3:29" ht="17.100000000000001" customHeight="1">
      <c r="C77" s="829" t="str">
        <f>S50</f>
        <v>差額Ｃ</v>
      </c>
      <c r="D77" s="830"/>
      <c r="E77" s="1192"/>
      <c r="F77" s="1193" t="s">
        <v>595</v>
      </c>
      <c r="G77" s="1194"/>
      <c r="H77" s="1194"/>
      <c r="I77" s="1193"/>
      <c r="J77" s="1194"/>
      <c r="K77" s="1194"/>
      <c r="L77" s="1193"/>
      <c r="M77" s="1194"/>
      <c r="N77" s="1194"/>
      <c r="O77" s="1193"/>
      <c r="P77" s="1194"/>
      <c r="Q77" s="1194"/>
      <c r="R77" s="1193"/>
      <c r="S77" s="1194"/>
      <c r="T77" s="1194"/>
      <c r="U77" s="1193"/>
      <c r="V77" s="1194"/>
      <c r="W77" s="1194"/>
      <c r="X77" s="1193" t="s">
        <v>595</v>
      </c>
      <c r="Y77" s="1194"/>
      <c r="Z77" s="1195"/>
      <c r="AA77" s="1193"/>
      <c r="AB77" s="1194"/>
      <c r="AC77" s="1195"/>
    </row>
    <row r="78" spans="3:29" ht="17.100000000000001" customHeight="1">
      <c r="C78" s="829" t="str">
        <f>U50</f>
        <v>救命</v>
      </c>
      <c r="D78" s="830"/>
      <c r="E78" s="1192"/>
      <c r="F78" s="1193"/>
      <c r="G78" s="1194"/>
      <c r="H78" s="1194"/>
      <c r="I78" s="1193"/>
      <c r="J78" s="1194"/>
      <c r="K78" s="1194"/>
      <c r="L78" s="1193"/>
      <c r="M78" s="1194"/>
      <c r="N78" s="1194"/>
      <c r="O78" s="1193"/>
      <c r="P78" s="1194"/>
      <c r="Q78" s="1194"/>
      <c r="R78" s="1193"/>
      <c r="S78" s="1194"/>
      <c r="T78" s="1194"/>
      <c r="U78" s="1193"/>
      <c r="V78" s="1194"/>
      <c r="W78" s="1194"/>
      <c r="X78" s="1193"/>
      <c r="Y78" s="1194"/>
      <c r="Z78" s="1195"/>
      <c r="AA78" s="1193" t="s">
        <v>595</v>
      </c>
      <c r="AB78" s="1194"/>
      <c r="AC78" s="1195"/>
    </row>
    <row r="79" spans="3:29" ht="17.100000000000001" customHeight="1">
      <c r="C79" s="829" t="str">
        <f>W50</f>
        <v>ICU</v>
      </c>
      <c r="D79" s="830"/>
      <c r="E79" s="1192"/>
      <c r="F79" s="1193"/>
      <c r="G79" s="1194"/>
      <c r="H79" s="1194"/>
      <c r="I79" s="1193"/>
      <c r="J79" s="1194"/>
      <c r="K79" s="1194"/>
      <c r="L79" s="1193"/>
      <c r="M79" s="1194"/>
      <c r="N79" s="1194"/>
      <c r="O79" s="1193"/>
      <c r="P79" s="1194"/>
      <c r="Q79" s="1194"/>
      <c r="R79" s="1193"/>
      <c r="S79" s="1194"/>
      <c r="T79" s="1194"/>
      <c r="U79" s="1193"/>
      <c r="V79" s="1194"/>
      <c r="W79" s="1194"/>
      <c r="X79" s="1193"/>
      <c r="Y79" s="1194"/>
      <c r="Z79" s="1194"/>
      <c r="AA79" s="1193" t="s">
        <v>595</v>
      </c>
      <c r="AB79" s="1194"/>
      <c r="AC79" s="1195"/>
    </row>
    <row r="80" spans="3:29" ht="17.100000000000001" customHeight="1">
      <c r="C80" s="829" t="str">
        <f>Y50</f>
        <v>CCU</v>
      </c>
      <c r="D80" s="830"/>
      <c r="E80" s="1192"/>
      <c r="F80" s="1193"/>
      <c r="G80" s="1194"/>
      <c r="H80" s="1194"/>
      <c r="I80" s="1193"/>
      <c r="J80" s="1194"/>
      <c r="K80" s="1194"/>
      <c r="L80" s="1193"/>
      <c r="M80" s="1194"/>
      <c r="N80" s="1194"/>
      <c r="O80" s="1193"/>
      <c r="P80" s="1194"/>
      <c r="Q80" s="1194"/>
      <c r="R80" s="1193"/>
      <c r="S80" s="1194"/>
      <c r="T80" s="1194"/>
      <c r="U80" s="1193"/>
      <c r="V80" s="1194"/>
      <c r="W80" s="1194"/>
      <c r="X80" s="1193"/>
      <c r="Y80" s="1194"/>
      <c r="Z80" s="1194"/>
      <c r="AA80" s="1193" t="s">
        <v>595</v>
      </c>
      <c r="AB80" s="1194"/>
      <c r="AC80" s="1195"/>
    </row>
    <row r="81" spans="3:29" ht="17.100000000000001" customHeight="1">
      <c r="C81" s="829" t="str">
        <f>AA50</f>
        <v>NICU</v>
      </c>
      <c r="D81" s="830"/>
      <c r="E81" s="1192"/>
      <c r="F81" s="841"/>
      <c r="G81" s="842"/>
      <c r="H81" s="842"/>
      <c r="I81" s="841"/>
      <c r="J81" s="842"/>
      <c r="K81" s="842"/>
      <c r="L81" s="841"/>
      <c r="M81" s="842"/>
      <c r="N81" s="842"/>
      <c r="O81" s="841"/>
      <c r="P81" s="842"/>
      <c r="Q81" s="842"/>
      <c r="R81" s="841"/>
      <c r="S81" s="842"/>
      <c r="T81" s="842"/>
      <c r="U81" s="841"/>
      <c r="V81" s="842"/>
      <c r="W81" s="842"/>
      <c r="X81" s="841"/>
      <c r="Y81" s="842"/>
      <c r="Z81" s="842"/>
      <c r="AA81" s="841" t="s">
        <v>595</v>
      </c>
      <c r="AB81" s="842"/>
      <c r="AC81" s="843"/>
    </row>
    <row r="82" spans="3:29" ht="17.100000000000001" customHeight="1">
      <c r="C82" s="916" t="s">
        <v>413</v>
      </c>
      <c r="D82" s="917"/>
      <c r="E82" s="918"/>
      <c r="F82" s="922" t="s">
        <v>414</v>
      </c>
      <c r="G82" s="922"/>
      <c r="H82" s="922"/>
      <c r="I82" s="922"/>
      <c r="J82" s="922"/>
      <c r="K82" s="922"/>
      <c r="L82" s="922"/>
      <c r="M82" s="922"/>
      <c r="N82" s="922"/>
      <c r="O82" s="922"/>
      <c r="P82" s="922"/>
      <c r="Q82" s="922"/>
      <c r="R82" s="922"/>
      <c r="S82" s="922"/>
      <c r="T82" s="922"/>
      <c r="U82" s="922"/>
      <c r="V82" s="922"/>
      <c r="W82" s="922"/>
      <c r="X82" s="922"/>
      <c r="Y82" s="922"/>
      <c r="Z82" s="922"/>
      <c r="AA82" s="922"/>
      <c r="AB82" s="922"/>
      <c r="AC82" s="923"/>
    </row>
    <row r="83" spans="3:29" ht="17.100000000000001" customHeight="1">
      <c r="C83" s="919"/>
      <c r="D83" s="920"/>
      <c r="E83" s="921"/>
      <c r="F83" s="924"/>
      <c r="G83" s="924"/>
      <c r="H83" s="924"/>
      <c r="I83" s="924"/>
      <c r="J83" s="924"/>
      <c r="K83" s="924"/>
      <c r="L83" s="924"/>
      <c r="M83" s="924"/>
      <c r="N83" s="924"/>
      <c r="O83" s="924"/>
      <c r="P83" s="924"/>
      <c r="Q83" s="924"/>
      <c r="R83" s="924"/>
      <c r="S83" s="924"/>
      <c r="T83" s="924"/>
      <c r="U83" s="924"/>
      <c r="V83" s="924"/>
      <c r="W83" s="924"/>
      <c r="X83" s="924"/>
      <c r="Y83" s="924"/>
      <c r="Z83" s="924"/>
      <c r="AA83" s="924"/>
      <c r="AB83" s="924"/>
      <c r="AC83" s="925"/>
    </row>
    <row r="85" spans="3:29" ht="17.100000000000001" customHeight="1">
      <c r="C85" s="1196" t="s">
        <v>596</v>
      </c>
      <c r="D85" s="825"/>
      <c r="E85" s="825"/>
      <c r="F85" s="825"/>
      <c r="G85" s="825"/>
      <c r="H85" s="825"/>
      <c r="I85" s="825"/>
      <c r="J85" s="825"/>
      <c r="K85" s="825"/>
      <c r="L85" s="825"/>
      <c r="M85" s="825"/>
      <c r="N85" s="825"/>
      <c r="O85" s="825"/>
      <c r="P85" s="825"/>
      <c r="Q85" s="825"/>
      <c r="R85" s="825"/>
      <c r="S85" s="825"/>
      <c r="T85" s="825"/>
      <c r="U85" s="825"/>
      <c r="V85" s="825"/>
      <c r="W85" s="825"/>
      <c r="X85" s="825"/>
      <c r="Y85" s="825"/>
      <c r="Z85" s="825"/>
      <c r="AA85" s="825"/>
      <c r="AB85" s="825"/>
    </row>
    <row r="86" spans="3:29" ht="17.100000000000001" customHeight="1">
      <c r="C86" s="825"/>
      <c r="D86" s="825"/>
      <c r="E86" s="825"/>
      <c r="F86" s="825"/>
      <c r="G86" s="825"/>
      <c r="H86" s="825"/>
      <c r="I86" s="825"/>
      <c r="J86" s="825"/>
      <c r="K86" s="825"/>
      <c r="L86" s="825"/>
      <c r="M86" s="825"/>
      <c r="N86" s="825"/>
      <c r="O86" s="825"/>
      <c r="P86" s="825"/>
      <c r="Q86" s="825"/>
      <c r="R86" s="825"/>
      <c r="S86" s="825"/>
      <c r="T86" s="825"/>
      <c r="U86" s="825"/>
      <c r="V86" s="825"/>
      <c r="W86" s="825"/>
      <c r="X86" s="825"/>
      <c r="Y86" s="825"/>
      <c r="Z86" s="825"/>
      <c r="AA86" s="825"/>
      <c r="AB86" s="825"/>
    </row>
    <row r="87" spans="3:29" ht="17.100000000000001" customHeight="1">
      <c r="C87" s="861"/>
      <c r="D87" s="862"/>
      <c r="E87" s="862"/>
      <c r="F87" s="862"/>
      <c r="G87" s="862"/>
      <c r="H87" s="862"/>
      <c r="I87" s="862"/>
      <c r="J87" s="862"/>
      <c r="K87" s="862"/>
      <c r="L87" s="862"/>
      <c r="M87" s="862"/>
      <c r="N87" s="862"/>
      <c r="O87" s="862"/>
      <c r="P87" s="862"/>
      <c r="Q87" s="862"/>
      <c r="R87" s="862"/>
      <c r="S87" s="862"/>
      <c r="T87" s="862"/>
      <c r="U87" s="862"/>
      <c r="V87" s="862"/>
      <c r="W87" s="862"/>
      <c r="X87" s="862"/>
      <c r="Y87" s="862"/>
      <c r="Z87" s="862"/>
      <c r="AA87" s="862"/>
      <c r="AB87" s="862"/>
      <c r="AC87" s="863"/>
    </row>
    <row r="88" spans="3:29" ht="17.100000000000001" customHeight="1">
      <c r="C88" s="864"/>
      <c r="D88" s="865"/>
      <c r="E88" s="865"/>
      <c r="F88" s="865"/>
      <c r="G88" s="865"/>
      <c r="H88" s="865"/>
      <c r="I88" s="865"/>
      <c r="J88" s="865"/>
      <c r="K88" s="865"/>
      <c r="L88" s="865"/>
      <c r="M88" s="865"/>
      <c r="N88" s="865"/>
      <c r="O88" s="865"/>
      <c r="P88" s="865"/>
      <c r="Q88" s="865"/>
      <c r="R88" s="865"/>
      <c r="S88" s="865"/>
      <c r="T88" s="865"/>
      <c r="U88" s="865"/>
      <c r="V88" s="865"/>
      <c r="W88" s="865"/>
      <c r="X88" s="865"/>
      <c r="Y88" s="865"/>
      <c r="Z88" s="865"/>
      <c r="AA88" s="865"/>
      <c r="AB88" s="865"/>
      <c r="AC88" s="866"/>
    </row>
    <row r="89" spans="3:29" ht="17.100000000000001" customHeight="1">
      <c r="C89" s="864"/>
      <c r="D89" s="865"/>
      <c r="E89" s="865"/>
      <c r="F89" s="865"/>
      <c r="G89" s="865"/>
      <c r="H89" s="865"/>
      <c r="I89" s="865"/>
      <c r="J89" s="865"/>
      <c r="K89" s="865"/>
      <c r="L89" s="865"/>
      <c r="M89" s="865"/>
      <c r="N89" s="865"/>
      <c r="O89" s="865"/>
      <c r="P89" s="865"/>
      <c r="Q89" s="865"/>
      <c r="R89" s="865"/>
      <c r="S89" s="865"/>
      <c r="T89" s="865"/>
      <c r="U89" s="865"/>
      <c r="V89" s="865"/>
      <c r="W89" s="865"/>
      <c r="X89" s="865"/>
      <c r="Y89" s="865"/>
      <c r="Z89" s="865"/>
      <c r="AA89" s="865"/>
      <c r="AB89" s="865"/>
      <c r="AC89" s="866"/>
    </row>
    <row r="90" spans="3:29" ht="17.100000000000001" customHeight="1">
      <c r="C90" s="864"/>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6"/>
    </row>
    <row r="91" spans="3:29" ht="17.100000000000001" customHeight="1">
      <c r="C91" s="867"/>
      <c r="D91" s="868"/>
      <c r="E91" s="868"/>
      <c r="F91" s="868"/>
      <c r="G91" s="868"/>
      <c r="H91" s="868"/>
      <c r="I91" s="868"/>
      <c r="J91" s="868"/>
      <c r="K91" s="868"/>
      <c r="L91" s="868"/>
      <c r="M91" s="868"/>
      <c r="N91" s="868"/>
      <c r="O91" s="868"/>
      <c r="P91" s="868"/>
      <c r="Q91" s="868"/>
      <c r="R91" s="868"/>
      <c r="S91" s="868"/>
      <c r="T91" s="868"/>
      <c r="U91" s="868"/>
      <c r="V91" s="868"/>
      <c r="W91" s="868"/>
      <c r="X91" s="868"/>
      <c r="Y91" s="868"/>
      <c r="Z91" s="868"/>
      <c r="AA91" s="868"/>
      <c r="AB91" s="868"/>
      <c r="AC91" s="869"/>
    </row>
  </sheetData>
  <mergeCells count="595">
    <mergeCell ref="C91:AC91"/>
    <mergeCell ref="C82:E83"/>
    <mergeCell ref="F82:AC83"/>
    <mergeCell ref="C85:AB86"/>
    <mergeCell ref="C87:AC87"/>
    <mergeCell ref="C88:AC88"/>
    <mergeCell ref="C89:AC89"/>
    <mergeCell ref="AA80:AC80"/>
    <mergeCell ref="C81:E81"/>
    <mergeCell ref="F81:H81"/>
    <mergeCell ref="I81:K81"/>
    <mergeCell ref="L81:N81"/>
    <mergeCell ref="O81:Q81"/>
    <mergeCell ref="R81:T81"/>
    <mergeCell ref="U81:W81"/>
    <mergeCell ref="X81:Z81"/>
    <mergeCell ref="AA81:AC81"/>
    <mergeCell ref="C80:E80"/>
    <mergeCell ref="F80:H80"/>
    <mergeCell ref="I80:K80"/>
    <mergeCell ref="L80:N80"/>
    <mergeCell ref="O80:Q80"/>
    <mergeCell ref="R80:T80"/>
    <mergeCell ref="U80:W80"/>
    <mergeCell ref="X80:Z80"/>
    <mergeCell ref="C90:AC90"/>
    <mergeCell ref="U78:W78"/>
    <mergeCell ref="X78:Z78"/>
    <mergeCell ref="AA78:AC78"/>
    <mergeCell ref="C79:E79"/>
    <mergeCell ref="F79:H79"/>
    <mergeCell ref="I79:K79"/>
    <mergeCell ref="L79:N79"/>
    <mergeCell ref="O79:Q79"/>
    <mergeCell ref="R79:T79"/>
    <mergeCell ref="U79:W79"/>
    <mergeCell ref="C78:E78"/>
    <mergeCell ref="F78:H78"/>
    <mergeCell ref="I78:K78"/>
    <mergeCell ref="L78:N78"/>
    <mergeCell ref="O78:Q78"/>
    <mergeCell ref="R78:T78"/>
    <mergeCell ref="X79:Z79"/>
    <mergeCell ref="AA79:AC79"/>
    <mergeCell ref="C77:E77"/>
    <mergeCell ref="F77:H77"/>
    <mergeCell ref="I77:K77"/>
    <mergeCell ref="L77:N77"/>
    <mergeCell ref="O77:Q77"/>
    <mergeCell ref="R77:T77"/>
    <mergeCell ref="U77:W77"/>
    <mergeCell ref="X77:Z77"/>
    <mergeCell ref="AA77:AC77"/>
    <mergeCell ref="C76:E76"/>
    <mergeCell ref="F76:H76"/>
    <mergeCell ref="I76:K76"/>
    <mergeCell ref="L76:N76"/>
    <mergeCell ref="O76:Q76"/>
    <mergeCell ref="R76:T76"/>
    <mergeCell ref="U76:W76"/>
    <mergeCell ref="X76:Z76"/>
    <mergeCell ref="AA76:AC76"/>
    <mergeCell ref="U74:W74"/>
    <mergeCell ref="X74:Z74"/>
    <mergeCell ref="AA74:AC74"/>
    <mergeCell ref="C75:E75"/>
    <mergeCell ref="F75:H75"/>
    <mergeCell ref="I75:K75"/>
    <mergeCell ref="L75:N75"/>
    <mergeCell ref="O75:Q75"/>
    <mergeCell ref="R75:T75"/>
    <mergeCell ref="U75:W75"/>
    <mergeCell ref="C74:E74"/>
    <mergeCell ref="F74:H74"/>
    <mergeCell ref="I74:K74"/>
    <mergeCell ref="L74:N74"/>
    <mergeCell ref="O74:Q74"/>
    <mergeCell ref="R74:T74"/>
    <mergeCell ref="X75:Z75"/>
    <mergeCell ref="AA75:AC75"/>
    <mergeCell ref="C73:E73"/>
    <mergeCell ref="F73:H73"/>
    <mergeCell ref="I73:K73"/>
    <mergeCell ref="L73:N73"/>
    <mergeCell ref="O73:Q73"/>
    <mergeCell ref="R73:T73"/>
    <mergeCell ref="U73:W73"/>
    <mergeCell ref="X73:Z73"/>
    <mergeCell ref="AA73:AC73"/>
    <mergeCell ref="C72:E72"/>
    <mergeCell ref="F72:H72"/>
    <mergeCell ref="I72:K72"/>
    <mergeCell ref="L72:N72"/>
    <mergeCell ref="O72:Q72"/>
    <mergeCell ref="R72:T72"/>
    <mergeCell ref="U72:W72"/>
    <mergeCell ref="X72:Z72"/>
    <mergeCell ref="AA72:AC72"/>
    <mergeCell ref="Y64:AB64"/>
    <mergeCell ref="C65:E66"/>
    <mergeCell ref="F65:AB66"/>
    <mergeCell ref="C69:E71"/>
    <mergeCell ref="F69:H71"/>
    <mergeCell ref="I69:K71"/>
    <mergeCell ref="L69:N71"/>
    <mergeCell ref="O69:Q71"/>
    <mergeCell ref="R69:T71"/>
    <mergeCell ref="U69:W71"/>
    <mergeCell ref="C64:E64"/>
    <mergeCell ref="F64:H64"/>
    <mergeCell ref="I64:M64"/>
    <mergeCell ref="N64:P64"/>
    <mergeCell ref="Q64:U64"/>
    <mergeCell ref="V64:X64"/>
    <mergeCell ref="X69:Z71"/>
    <mergeCell ref="AA69:AC71"/>
    <mergeCell ref="Q63:R63"/>
    <mergeCell ref="S63:T63"/>
    <mergeCell ref="U63:V63"/>
    <mergeCell ref="W63:X63"/>
    <mergeCell ref="Y63:Z63"/>
    <mergeCell ref="AA63:AB63"/>
    <mergeCell ref="C63:F63"/>
    <mergeCell ref="G63:H63"/>
    <mergeCell ref="I63:J63"/>
    <mergeCell ref="K63:L63"/>
    <mergeCell ref="M63:N63"/>
    <mergeCell ref="O63:P63"/>
    <mergeCell ref="Q62:R62"/>
    <mergeCell ref="S62:T62"/>
    <mergeCell ref="U62:V62"/>
    <mergeCell ref="W62:X62"/>
    <mergeCell ref="Y62:Z62"/>
    <mergeCell ref="AA62:AB62"/>
    <mergeCell ref="C62:F62"/>
    <mergeCell ref="G62:H62"/>
    <mergeCell ref="I62:J62"/>
    <mergeCell ref="K62:L62"/>
    <mergeCell ref="M62:N62"/>
    <mergeCell ref="O62:P62"/>
    <mergeCell ref="Q61:R61"/>
    <mergeCell ref="S61:T61"/>
    <mergeCell ref="U61:V61"/>
    <mergeCell ref="W61:X61"/>
    <mergeCell ref="Y61:Z61"/>
    <mergeCell ref="AA61:AB61"/>
    <mergeCell ref="C61:F61"/>
    <mergeCell ref="G61:H61"/>
    <mergeCell ref="I61:J61"/>
    <mergeCell ref="K61:L61"/>
    <mergeCell ref="M61:N61"/>
    <mergeCell ref="O61:P61"/>
    <mergeCell ref="Q60:R60"/>
    <mergeCell ref="S60:T60"/>
    <mergeCell ref="U60:V60"/>
    <mergeCell ref="W60:X60"/>
    <mergeCell ref="Y60:Z60"/>
    <mergeCell ref="AA60:AB60"/>
    <mergeCell ref="C60:F60"/>
    <mergeCell ref="G60:H60"/>
    <mergeCell ref="I60:J60"/>
    <mergeCell ref="K60:L60"/>
    <mergeCell ref="M60:N60"/>
    <mergeCell ref="O60:P60"/>
    <mergeCell ref="Q59:R59"/>
    <mergeCell ref="S59:T59"/>
    <mergeCell ref="U59:V59"/>
    <mergeCell ref="W59:X59"/>
    <mergeCell ref="Y59:Z59"/>
    <mergeCell ref="AA59:AB59"/>
    <mergeCell ref="C59:F59"/>
    <mergeCell ref="G59:H59"/>
    <mergeCell ref="I59:J59"/>
    <mergeCell ref="K59:L59"/>
    <mergeCell ref="M59:N59"/>
    <mergeCell ref="O59:P59"/>
    <mergeCell ref="Q58:R58"/>
    <mergeCell ref="S58:T58"/>
    <mergeCell ref="U58:V58"/>
    <mergeCell ref="W58:X58"/>
    <mergeCell ref="Y58:Z58"/>
    <mergeCell ref="AA58:AB58"/>
    <mergeCell ref="C58:F58"/>
    <mergeCell ref="G58:H58"/>
    <mergeCell ref="I58:J58"/>
    <mergeCell ref="K58:L58"/>
    <mergeCell ref="M58:N58"/>
    <mergeCell ref="O58:P58"/>
    <mergeCell ref="Q57:R57"/>
    <mergeCell ref="S57:T57"/>
    <mergeCell ref="U57:V57"/>
    <mergeCell ref="W57:X57"/>
    <mergeCell ref="Y57:Z57"/>
    <mergeCell ref="AA57:AB57"/>
    <mergeCell ref="C57:F57"/>
    <mergeCell ref="G57:H57"/>
    <mergeCell ref="I57:J57"/>
    <mergeCell ref="K57:L57"/>
    <mergeCell ref="M57:N57"/>
    <mergeCell ref="O57:P57"/>
    <mergeCell ref="Q56:R56"/>
    <mergeCell ref="S56:T56"/>
    <mergeCell ref="U56:V56"/>
    <mergeCell ref="W56:X56"/>
    <mergeCell ref="Y56:Z56"/>
    <mergeCell ref="AA56:AB56"/>
    <mergeCell ref="C56:F56"/>
    <mergeCell ref="G56:H56"/>
    <mergeCell ref="I56:J56"/>
    <mergeCell ref="K56:L56"/>
    <mergeCell ref="M56:N56"/>
    <mergeCell ref="O56:P56"/>
    <mergeCell ref="Q55:R55"/>
    <mergeCell ref="S55:T55"/>
    <mergeCell ref="U55:V55"/>
    <mergeCell ref="W55:X55"/>
    <mergeCell ref="Y55:Z55"/>
    <mergeCell ref="AA55:AB55"/>
    <mergeCell ref="C55:F55"/>
    <mergeCell ref="G55:H55"/>
    <mergeCell ref="I55:J55"/>
    <mergeCell ref="K55:L55"/>
    <mergeCell ref="M55:N55"/>
    <mergeCell ref="O55:P55"/>
    <mergeCell ref="Q54:R54"/>
    <mergeCell ref="S54:T54"/>
    <mergeCell ref="U54:V54"/>
    <mergeCell ref="W54:X54"/>
    <mergeCell ref="Y54:Z54"/>
    <mergeCell ref="AA54:AB54"/>
    <mergeCell ref="C54:F54"/>
    <mergeCell ref="G54:H54"/>
    <mergeCell ref="I54:J54"/>
    <mergeCell ref="K54:L54"/>
    <mergeCell ref="M54:N54"/>
    <mergeCell ref="O54:P54"/>
    <mergeCell ref="Q53:R53"/>
    <mergeCell ref="S53:T53"/>
    <mergeCell ref="U53:V53"/>
    <mergeCell ref="W53:X53"/>
    <mergeCell ref="Y53:Z53"/>
    <mergeCell ref="AA53:AB53"/>
    <mergeCell ref="C53:F53"/>
    <mergeCell ref="G53:H53"/>
    <mergeCell ref="I53:J53"/>
    <mergeCell ref="K53:L53"/>
    <mergeCell ref="M53:N53"/>
    <mergeCell ref="O53:P53"/>
    <mergeCell ref="Q52:R52"/>
    <mergeCell ref="S52:T52"/>
    <mergeCell ref="U52:V52"/>
    <mergeCell ref="W52:X52"/>
    <mergeCell ref="Y52:Z52"/>
    <mergeCell ref="AA52:AB52"/>
    <mergeCell ref="C52:F52"/>
    <mergeCell ref="G52:H52"/>
    <mergeCell ref="I52:J52"/>
    <mergeCell ref="K52:L52"/>
    <mergeCell ref="M52:N52"/>
    <mergeCell ref="O52:P52"/>
    <mergeCell ref="Q51:R51"/>
    <mergeCell ref="S51:T51"/>
    <mergeCell ref="U51:V51"/>
    <mergeCell ref="W51:X51"/>
    <mergeCell ref="Y51:Z51"/>
    <mergeCell ref="AA51:AB51"/>
    <mergeCell ref="C51:F51"/>
    <mergeCell ref="G51:H51"/>
    <mergeCell ref="I51:J51"/>
    <mergeCell ref="K51:L51"/>
    <mergeCell ref="M51:N51"/>
    <mergeCell ref="O51:P51"/>
    <mergeCell ref="Q50:R50"/>
    <mergeCell ref="S50:T50"/>
    <mergeCell ref="U50:V50"/>
    <mergeCell ref="W50:X50"/>
    <mergeCell ref="Y50:Z50"/>
    <mergeCell ref="AA50:AB50"/>
    <mergeCell ref="C49:F50"/>
    <mergeCell ref="G49:H50"/>
    <mergeCell ref="I49:J49"/>
    <mergeCell ref="K49:L49"/>
    <mergeCell ref="M49:T49"/>
    <mergeCell ref="U49:AB49"/>
    <mergeCell ref="I50:J50"/>
    <mergeCell ref="K50:L50"/>
    <mergeCell ref="M50:N50"/>
    <mergeCell ref="O50:P50"/>
    <mergeCell ref="T43:U43"/>
    <mergeCell ref="V43:W43"/>
    <mergeCell ref="X43:Y43"/>
    <mergeCell ref="Z43:AA43"/>
    <mergeCell ref="AB43:AC43"/>
    <mergeCell ref="C44:E45"/>
    <mergeCell ref="F44:AC45"/>
    <mergeCell ref="C43:F43"/>
    <mergeCell ref="G43:I43"/>
    <mergeCell ref="J43:K43"/>
    <mergeCell ref="L43:M43"/>
    <mergeCell ref="N43:O43"/>
    <mergeCell ref="P43:S43"/>
    <mergeCell ref="P42:S42"/>
    <mergeCell ref="T42:U42"/>
    <mergeCell ref="V42:W42"/>
    <mergeCell ref="X42:Y42"/>
    <mergeCell ref="Z42:AA42"/>
    <mergeCell ref="AB42:AC42"/>
    <mergeCell ref="T41:U41"/>
    <mergeCell ref="V41:W41"/>
    <mergeCell ref="X41:Y41"/>
    <mergeCell ref="Z41:AA41"/>
    <mergeCell ref="AB41:AC41"/>
    <mergeCell ref="P41:S41"/>
    <mergeCell ref="C42:F42"/>
    <mergeCell ref="G42:I42"/>
    <mergeCell ref="J42:K42"/>
    <mergeCell ref="L42:M42"/>
    <mergeCell ref="N42:O42"/>
    <mergeCell ref="C41:F41"/>
    <mergeCell ref="G41:I41"/>
    <mergeCell ref="J41:K41"/>
    <mergeCell ref="L41:M41"/>
    <mergeCell ref="N41:O41"/>
    <mergeCell ref="P40:S40"/>
    <mergeCell ref="T40:U40"/>
    <mergeCell ref="V40:W40"/>
    <mergeCell ref="X40:Y40"/>
    <mergeCell ref="Z40:AA40"/>
    <mergeCell ref="AB40:AC40"/>
    <mergeCell ref="T39:U39"/>
    <mergeCell ref="V39:W39"/>
    <mergeCell ref="X39:Y39"/>
    <mergeCell ref="Z39:AA39"/>
    <mergeCell ref="AB39:AC39"/>
    <mergeCell ref="P39:S39"/>
    <mergeCell ref="C40:F40"/>
    <mergeCell ref="G40:I40"/>
    <mergeCell ref="J40:K40"/>
    <mergeCell ref="L40:M40"/>
    <mergeCell ref="N40:O40"/>
    <mergeCell ref="C39:F39"/>
    <mergeCell ref="G39:I39"/>
    <mergeCell ref="J39:K39"/>
    <mergeCell ref="L39:M39"/>
    <mergeCell ref="N39:O39"/>
    <mergeCell ref="P38:S38"/>
    <mergeCell ref="T38:U38"/>
    <mergeCell ref="V38:W38"/>
    <mergeCell ref="X38:Y38"/>
    <mergeCell ref="Z38:AA38"/>
    <mergeCell ref="AB38:AC38"/>
    <mergeCell ref="T37:U37"/>
    <mergeCell ref="V37:W37"/>
    <mergeCell ref="X37:Y37"/>
    <mergeCell ref="Z37:AA37"/>
    <mergeCell ref="AB37:AC37"/>
    <mergeCell ref="P37:S37"/>
    <mergeCell ref="C38:F38"/>
    <mergeCell ref="G38:I38"/>
    <mergeCell ref="J38:K38"/>
    <mergeCell ref="L38:M38"/>
    <mergeCell ref="N38:O38"/>
    <mergeCell ref="C37:F37"/>
    <mergeCell ref="G37:I37"/>
    <mergeCell ref="J37:K37"/>
    <mergeCell ref="L37:M37"/>
    <mergeCell ref="N37:O37"/>
    <mergeCell ref="Z33:AA33"/>
    <mergeCell ref="AB33:AC33"/>
    <mergeCell ref="C36:F36"/>
    <mergeCell ref="G36:I36"/>
    <mergeCell ref="J36:K36"/>
    <mergeCell ref="L36:M36"/>
    <mergeCell ref="N36:O36"/>
    <mergeCell ref="C35:F35"/>
    <mergeCell ref="G35:I35"/>
    <mergeCell ref="J35:K35"/>
    <mergeCell ref="L35:M35"/>
    <mergeCell ref="N35:O35"/>
    <mergeCell ref="P36:S36"/>
    <mergeCell ref="T36:U36"/>
    <mergeCell ref="V36:W36"/>
    <mergeCell ref="X36:Y36"/>
    <mergeCell ref="Z36:AA36"/>
    <mergeCell ref="AB36:AC36"/>
    <mergeCell ref="T35:U35"/>
    <mergeCell ref="V35:W35"/>
    <mergeCell ref="X35:Y35"/>
    <mergeCell ref="Z35:AA35"/>
    <mergeCell ref="AB35:AC35"/>
    <mergeCell ref="P35:S35"/>
    <mergeCell ref="C34:F34"/>
    <mergeCell ref="G34:I34"/>
    <mergeCell ref="J34:K34"/>
    <mergeCell ref="L34:M34"/>
    <mergeCell ref="N34:O34"/>
    <mergeCell ref="V32:W32"/>
    <mergeCell ref="X32:Y32"/>
    <mergeCell ref="Z32:AA32"/>
    <mergeCell ref="AB32:AC32"/>
    <mergeCell ref="C33:F33"/>
    <mergeCell ref="G33:I33"/>
    <mergeCell ref="J33:K33"/>
    <mergeCell ref="L33:M33"/>
    <mergeCell ref="N33:O33"/>
    <mergeCell ref="P33:S33"/>
    <mergeCell ref="P34:S34"/>
    <mergeCell ref="T34:U34"/>
    <mergeCell ref="V34:W34"/>
    <mergeCell ref="X34:Y34"/>
    <mergeCell ref="Z34:AA34"/>
    <mergeCell ref="AB34:AC34"/>
    <mergeCell ref="T33:U33"/>
    <mergeCell ref="V33:W33"/>
    <mergeCell ref="X33:Y33"/>
    <mergeCell ref="X31:Y31"/>
    <mergeCell ref="Z31:AA31"/>
    <mergeCell ref="AB31:AC31"/>
    <mergeCell ref="C32:F32"/>
    <mergeCell ref="G32:I32"/>
    <mergeCell ref="J32:K32"/>
    <mergeCell ref="L32:M32"/>
    <mergeCell ref="N32:O32"/>
    <mergeCell ref="P32:S32"/>
    <mergeCell ref="T32:U32"/>
    <mergeCell ref="C30:F31"/>
    <mergeCell ref="G30:O30"/>
    <mergeCell ref="P30:AC30"/>
    <mergeCell ref="G31:I31"/>
    <mergeCell ref="J31:K31"/>
    <mergeCell ref="L31:M31"/>
    <mergeCell ref="N31:O31"/>
    <mergeCell ref="P31:S31"/>
    <mergeCell ref="T31:U31"/>
    <mergeCell ref="V31:W31"/>
    <mergeCell ref="W19:X19"/>
    <mergeCell ref="Y19:Z19"/>
    <mergeCell ref="AA19:AB19"/>
    <mergeCell ref="AC19:AD19"/>
    <mergeCell ref="C22:F27"/>
    <mergeCell ref="G22:AC27"/>
    <mergeCell ref="C19:F19"/>
    <mergeCell ref="G19:H19"/>
    <mergeCell ref="I19:J19"/>
    <mergeCell ref="K19:L19"/>
    <mergeCell ref="Q19:T19"/>
    <mergeCell ref="U19:V19"/>
    <mergeCell ref="Q18:T18"/>
    <mergeCell ref="U18:V18"/>
    <mergeCell ref="W18:X18"/>
    <mergeCell ref="Y18:Z18"/>
    <mergeCell ref="AA18:AB18"/>
    <mergeCell ref="AC18:AD18"/>
    <mergeCell ref="U17:V17"/>
    <mergeCell ref="W17:X17"/>
    <mergeCell ref="Y17:Z17"/>
    <mergeCell ref="AA17:AB17"/>
    <mergeCell ref="AC17:AD17"/>
    <mergeCell ref="Q17:T17"/>
    <mergeCell ref="C18:F18"/>
    <mergeCell ref="G18:H18"/>
    <mergeCell ref="I18:J18"/>
    <mergeCell ref="K18:L18"/>
    <mergeCell ref="N18:O18"/>
    <mergeCell ref="C17:F17"/>
    <mergeCell ref="G17:H17"/>
    <mergeCell ref="I17:J17"/>
    <mergeCell ref="K17:L17"/>
    <mergeCell ref="N17:O17"/>
    <mergeCell ref="Q16:T16"/>
    <mergeCell ref="U16:V16"/>
    <mergeCell ref="W16:X16"/>
    <mergeCell ref="Y16:Z16"/>
    <mergeCell ref="AA16:AB16"/>
    <mergeCell ref="AC16:AD16"/>
    <mergeCell ref="U15:V15"/>
    <mergeCell ref="W15:X15"/>
    <mergeCell ref="Y15:Z15"/>
    <mergeCell ref="AA15:AB15"/>
    <mergeCell ref="AC15:AD15"/>
    <mergeCell ref="Q15:T15"/>
    <mergeCell ref="C16:F16"/>
    <mergeCell ref="G16:H16"/>
    <mergeCell ref="I16:J16"/>
    <mergeCell ref="K16:L16"/>
    <mergeCell ref="N16:O16"/>
    <mergeCell ref="C15:F15"/>
    <mergeCell ref="G15:H15"/>
    <mergeCell ref="I15:J15"/>
    <mergeCell ref="K15:L15"/>
    <mergeCell ref="N15:O15"/>
    <mergeCell ref="Q14:T14"/>
    <mergeCell ref="U14:V14"/>
    <mergeCell ref="W14:X14"/>
    <mergeCell ref="Y14:Z14"/>
    <mergeCell ref="AA14:AB14"/>
    <mergeCell ref="AC14:AD14"/>
    <mergeCell ref="U13:V13"/>
    <mergeCell ref="W13:X13"/>
    <mergeCell ref="Y13:Z13"/>
    <mergeCell ref="AA13:AB13"/>
    <mergeCell ref="AC13:AD13"/>
    <mergeCell ref="Q13:T13"/>
    <mergeCell ref="C14:F14"/>
    <mergeCell ref="G14:H14"/>
    <mergeCell ref="I14:J14"/>
    <mergeCell ref="K14:L14"/>
    <mergeCell ref="N14:O14"/>
    <mergeCell ref="C13:F13"/>
    <mergeCell ref="G13:H13"/>
    <mergeCell ref="I13:J13"/>
    <mergeCell ref="K13:L13"/>
    <mergeCell ref="N13:O13"/>
    <mergeCell ref="Q12:T12"/>
    <mergeCell ref="U12:V12"/>
    <mergeCell ref="W12:X12"/>
    <mergeCell ref="Y12:Z12"/>
    <mergeCell ref="AA12:AB12"/>
    <mergeCell ref="AC12:AD12"/>
    <mergeCell ref="U11:V11"/>
    <mergeCell ref="W11:X11"/>
    <mergeCell ref="Y11:Z11"/>
    <mergeCell ref="AA11:AB11"/>
    <mergeCell ref="AC11:AD11"/>
    <mergeCell ref="Q11:T11"/>
    <mergeCell ref="C12:F12"/>
    <mergeCell ref="G12:H12"/>
    <mergeCell ref="I12:J12"/>
    <mergeCell ref="K12:L12"/>
    <mergeCell ref="N12:O12"/>
    <mergeCell ref="C11:F11"/>
    <mergeCell ref="G11:H11"/>
    <mergeCell ref="I11:J11"/>
    <mergeCell ref="K11:L11"/>
    <mergeCell ref="N11:O11"/>
    <mergeCell ref="Q10:T10"/>
    <mergeCell ref="U10:V10"/>
    <mergeCell ref="W10:X10"/>
    <mergeCell ref="Y10:Z10"/>
    <mergeCell ref="AA10:AB10"/>
    <mergeCell ref="AC10:AD10"/>
    <mergeCell ref="U9:V9"/>
    <mergeCell ref="W9:X9"/>
    <mergeCell ref="Y9:Z9"/>
    <mergeCell ref="AA9:AB9"/>
    <mergeCell ref="AC9:AD9"/>
    <mergeCell ref="Q9:T9"/>
    <mergeCell ref="C10:F10"/>
    <mergeCell ref="G10:H10"/>
    <mergeCell ref="I10:J10"/>
    <mergeCell ref="K10:L10"/>
    <mergeCell ref="N10:O10"/>
    <mergeCell ref="C9:F9"/>
    <mergeCell ref="G9:H9"/>
    <mergeCell ref="I9:J9"/>
    <mergeCell ref="K9:L9"/>
    <mergeCell ref="N9:O9"/>
    <mergeCell ref="Q8:T8"/>
    <mergeCell ref="U8:V8"/>
    <mergeCell ref="W8:X8"/>
    <mergeCell ref="Y8:Z8"/>
    <mergeCell ref="AA8:AB8"/>
    <mergeCell ref="AC8:AD8"/>
    <mergeCell ref="U7:V7"/>
    <mergeCell ref="W7:X7"/>
    <mergeCell ref="Y7:Z7"/>
    <mergeCell ref="AA7:AB7"/>
    <mergeCell ref="AC7:AD7"/>
    <mergeCell ref="Q7:T7"/>
    <mergeCell ref="C8:F8"/>
    <mergeCell ref="G8:H8"/>
    <mergeCell ref="I8:J8"/>
    <mergeCell ref="K8:L8"/>
    <mergeCell ref="N8:O8"/>
    <mergeCell ref="C7:F7"/>
    <mergeCell ref="G7:H7"/>
    <mergeCell ref="I7:J7"/>
    <mergeCell ref="K7:L7"/>
    <mergeCell ref="N7:O7"/>
    <mergeCell ref="I6:J6"/>
    <mergeCell ref="K6:L6"/>
    <mergeCell ref="W6:X6"/>
    <mergeCell ref="Y6:Z6"/>
    <mergeCell ref="AA6:AB6"/>
    <mergeCell ref="AC6:AD6"/>
    <mergeCell ref="C4:L4"/>
    <mergeCell ref="N4:O6"/>
    <mergeCell ref="Q4:Z4"/>
    <mergeCell ref="AA4:AD5"/>
    <mergeCell ref="C5:F6"/>
    <mergeCell ref="G5:H6"/>
    <mergeCell ref="I5:L5"/>
    <mergeCell ref="Q5:T6"/>
    <mergeCell ref="U5:V6"/>
    <mergeCell ref="W5:Z5"/>
  </mergeCells>
  <phoneticPr fontId="46"/>
  <conditionalFormatting sqref="C51:H63 C7:L19">
    <cfRule type="cellIs" dxfId="2" priority="2" operator="equal">
      <formula>0</formula>
    </cfRule>
  </conditionalFormatting>
  <conditionalFormatting sqref="AA7:AD18">
    <cfRule type="cellIs" dxfId="1" priority="1" operator="equal">
      <formula>0</formula>
    </cfRule>
  </conditionalFormatting>
  <dataValidations count="8">
    <dataValidation type="list" allowBlank="1" showInputMessage="1" showErrorMessage="1" sqref="N7:O18">
      <formula1>"新,改,　,"</formula1>
    </dataValidation>
    <dataValidation imeMode="off" allowBlank="1" showInputMessage="1" showErrorMessage="1" sqref="G51:AB62 AF61:AI62 AG52:AI60 AD69:AH81 AE61:AE63 AC64:AE64 AJ49:AK62 W7:Z18 J32:O43 T32:AA43 I49:L49"/>
    <dataValidation imeMode="hiragana" allowBlank="1" showInputMessage="1" showErrorMessage="1" sqref="G49:H50 M49:M50 O63 Q63:Q64 N50:T50 U63 D48:AA48 C48:C49 N4 AQ4:AT5 W63 G63 S63 K63 M63 AA63 Y63 C67:AA68 Q19:U19 Q5:R5 C5:D5 C4 G19 Q4 F82:AC83 C82:D82 G30:H31 J31:O31 P30:R31 T31:AC31 C29:C30 F69:AC71 I63:I64 C22:C26 W19 B47:AG47 C44 B49:B64 C21:AC21 I19 AS2:HZ3 AE6:AE18 C7:F20 Y19 B4:B43 C32:F43 AE29:AF43 AL48:AR62 C51:F63 D28:AC29 AW29:XFD43 AD29:AD31 AD21:AF28 BB64:HX64 AG22:AR22 C64:C65 C3:AI3 AL3:AR3 AC6 AI68:AI81 BI68:HZ81 B69:E81 BB47:HZ63 AS47:BA62 Q7:V18 AC1:HZ1 AJ68:BH68 AG28:AR28 A92:XFD92 B93:HZ64619 AG43:AV43 AU4:HT20 AU21:XFD28 AS22:AT28 AA6 AC19 AA19 AA7:AD18 K6 I5:I6 K19 B2:AG2 Y6 W5:W6 G22:AC27 F44:AC45 F65:AB66 C87:AC91"/>
    <dataValidation type="list" allowBlank="1" showInputMessage="1" showErrorMessage="1" sqref="O72:O81 L72:L81 R72:R81 U72:U81 X72:X81 F72:F81 I72:I81 AA72:AA81 AB32:AD43">
      <formula1>"○,"</formula1>
    </dataValidation>
    <dataValidation type="list" imeMode="fullAlpha" allowBlank="1" showInputMessage="1" sqref="U50:AB50">
      <formula1>"救命,ICU,CCU,NICU,GCU,HCU,SCU,NCU,MFICU,PICU,BCR,LDR,陰圧室"</formula1>
    </dataValidation>
    <dataValidation imeMode="fullAlpha" allowBlank="1" showInputMessage="1" showErrorMessage="1" sqref="AC50:AG50"/>
    <dataValidation type="list" allowBlank="1" showInputMessage="1" sqref="G32:I43">
      <formula1>"分散ﾄｲﾚ,集合ﾄｲﾚ,その他"</formula1>
    </dataValidation>
    <dataValidation type="list" allowBlank="1" showInputMessage="1" showErrorMessage="1" sqref="P32:S43">
      <formula1>"介助浴,一般用,その他"</formula1>
    </dataValidation>
  </dataValidations>
  <printOptions horizontalCentered="1"/>
  <pageMargins left="0.78740157480314965" right="0.39370078740157483" top="0.39370078740157483" bottom="0.19685039370078741" header="0.51181102362204722" footer="0.31496062992125984"/>
  <pageSetup paperSize="9" orientation="portrait" blackAndWhite="1" r:id="rId1"/>
  <headerFooter alignWithMargins="0">
    <oddFooter>&amp;C&amp;P/10</oddFooter>
  </headerFooter>
  <rowBreaks count="1" manualBreakCount="1">
    <brk id="46" min="1" max="29"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D138"/>
  <sheetViews>
    <sheetView view="pageBreakPreview" topLeftCell="A82" zoomScaleNormal="100" zoomScaleSheetLayoutView="85" workbookViewId="0">
      <selection activeCell="C26" sqref="C26:F30"/>
    </sheetView>
  </sheetViews>
  <sheetFormatPr defaultColWidth="3.125" defaultRowHeight="17.100000000000001" customHeight="1"/>
  <cols>
    <col min="1" max="1" width="3.125" style="289"/>
    <col min="2" max="2" width="4.5" style="289" bestFit="1" customWidth="1"/>
    <col min="3" max="24" width="3.125" style="289"/>
    <col min="25" max="25" width="3.125" style="289" customWidth="1"/>
    <col min="26" max="30" width="3.125" style="289"/>
    <col min="31" max="31" width="3.375" style="289" customWidth="1"/>
    <col min="32" max="16384" width="3.125" style="289"/>
  </cols>
  <sheetData>
    <row r="2" spans="2:30" ht="17.100000000000001" customHeight="1">
      <c r="B2" s="292" t="s">
        <v>597</v>
      </c>
      <c r="C2" s="293" t="s">
        <v>598</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30" s="301" customFormat="1" ht="17.100000000000001" customHeight="1">
      <c r="B3" s="291" t="str">
        <f>'①-1条件整理票'!B53</f>
        <v>■</v>
      </c>
      <c r="C3" s="289" t="str">
        <f>'①-1条件整理票'!C53</f>
        <v>一日平均外来患者数</v>
      </c>
      <c r="D3" s="289"/>
      <c r="E3" s="289"/>
      <c r="F3" s="289"/>
      <c r="G3" s="289"/>
      <c r="H3" s="289"/>
      <c r="I3" s="1197">
        <f>'①-1条件整理票'!I53</f>
        <v>0</v>
      </c>
      <c r="J3" s="1197"/>
      <c r="K3" s="1197"/>
      <c r="L3" s="1197"/>
      <c r="M3" s="1197"/>
      <c r="N3" s="303"/>
      <c r="O3" s="303"/>
      <c r="P3" s="303"/>
      <c r="Q3" s="303"/>
      <c r="R3" s="303"/>
      <c r="S3" s="303"/>
      <c r="T3" s="303"/>
      <c r="U3" s="303"/>
      <c r="V3" s="303"/>
      <c r="W3" s="303"/>
      <c r="X3" s="303"/>
      <c r="Y3" s="303"/>
      <c r="Z3" s="303"/>
      <c r="AA3" s="303"/>
      <c r="AB3" s="303"/>
      <c r="AC3" s="303"/>
      <c r="AD3" s="303"/>
    </row>
    <row r="4" spans="2:30" s="301" customFormat="1" ht="17.100000000000001" customHeight="1">
      <c r="B4" s="304"/>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row>
    <row r="5" spans="2:30" ht="17.100000000000001" customHeight="1">
      <c r="C5" s="289" t="s">
        <v>599</v>
      </c>
    </row>
    <row r="6" spans="2:30" ht="17.100000000000001" customHeight="1">
      <c r="C6" s="1198" t="s">
        <v>600</v>
      </c>
      <c r="D6" s="1198"/>
      <c r="E6" s="1198"/>
      <c r="F6" s="1198"/>
      <c r="G6" s="1199" t="s">
        <v>601</v>
      </c>
      <c r="H6" s="1199"/>
      <c r="I6" s="1199"/>
      <c r="J6" s="1199"/>
      <c r="K6" s="1199"/>
      <c r="L6" s="1199"/>
      <c r="M6" s="1199"/>
      <c r="N6" s="1199"/>
      <c r="O6" s="1199"/>
      <c r="P6" s="1199"/>
      <c r="Q6" s="1199"/>
      <c r="R6" s="1199"/>
      <c r="S6" s="1199"/>
      <c r="T6" s="1199"/>
      <c r="U6" s="1199"/>
      <c r="V6" s="1199"/>
      <c r="W6" s="1199"/>
      <c r="X6" s="1199"/>
      <c r="Y6" s="1199"/>
      <c r="Z6" s="1199"/>
      <c r="AA6" s="1199"/>
      <c r="AB6" s="808"/>
      <c r="AC6" s="808"/>
    </row>
    <row r="7" spans="2:30" s="297" customFormat="1" ht="17.100000000000001" customHeight="1">
      <c r="C7" s="1198"/>
      <c r="D7" s="1198"/>
      <c r="E7" s="1198"/>
      <c r="F7" s="1198"/>
      <c r="G7" s="1199"/>
      <c r="H7" s="1199"/>
      <c r="I7" s="1199"/>
      <c r="J7" s="1199"/>
      <c r="K7" s="1199"/>
      <c r="L7" s="1199"/>
      <c r="M7" s="1199"/>
      <c r="N7" s="1199"/>
      <c r="O7" s="1199"/>
      <c r="P7" s="1199"/>
      <c r="Q7" s="1199"/>
      <c r="R7" s="1199"/>
      <c r="S7" s="1199"/>
      <c r="T7" s="1199"/>
      <c r="U7" s="1199"/>
      <c r="V7" s="1199"/>
      <c r="W7" s="1199"/>
      <c r="X7" s="1199"/>
      <c r="Y7" s="1199"/>
      <c r="Z7" s="1199"/>
      <c r="AA7" s="1199"/>
      <c r="AB7" s="808"/>
      <c r="AC7" s="808"/>
    </row>
    <row r="8" spans="2:30" s="297" customFormat="1" ht="17.100000000000001" customHeight="1">
      <c r="C8" s="1198" t="s">
        <v>602</v>
      </c>
      <c r="D8" s="1198"/>
      <c r="E8" s="1198"/>
      <c r="F8" s="1198"/>
      <c r="G8" s="1199" t="s">
        <v>603</v>
      </c>
      <c r="H8" s="1199"/>
      <c r="I8" s="1199"/>
      <c r="J8" s="1199"/>
      <c r="K8" s="1199"/>
      <c r="L8" s="1199"/>
      <c r="M8" s="1199"/>
      <c r="N8" s="1199"/>
      <c r="O8" s="1199"/>
      <c r="P8" s="1199"/>
      <c r="Q8" s="1199"/>
      <c r="R8" s="1199"/>
      <c r="S8" s="1199"/>
      <c r="T8" s="1199"/>
      <c r="U8" s="1199"/>
      <c r="V8" s="1199"/>
      <c r="W8" s="1199"/>
      <c r="X8" s="1199"/>
      <c r="Y8" s="1199"/>
      <c r="Z8" s="1199"/>
      <c r="AA8" s="1199"/>
      <c r="AB8" s="808" t="s">
        <v>595</v>
      </c>
      <c r="AC8" s="808"/>
    </row>
    <row r="9" spans="2:30" ht="17.100000000000001" customHeight="1">
      <c r="C9" s="1198"/>
      <c r="D9" s="1198"/>
      <c r="E9" s="1198"/>
      <c r="F9" s="1198"/>
      <c r="G9" s="1199"/>
      <c r="H9" s="1199"/>
      <c r="I9" s="1199"/>
      <c r="J9" s="1199"/>
      <c r="K9" s="1199"/>
      <c r="L9" s="1199"/>
      <c r="M9" s="1199"/>
      <c r="N9" s="1199"/>
      <c r="O9" s="1199"/>
      <c r="P9" s="1199"/>
      <c r="Q9" s="1199"/>
      <c r="R9" s="1199"/>
      <c r="S9" s="1199"/>
      <c r="T9" s="1199"/>
      <c r="U9" s="1199"/>
      <c r="V9" s="1199"/>
      <c r="W9" s="1199"/>
      <c r="X9" s="1199"/>
      <c r="Y9" s="1199"/>
      <c r="Z9" s="1199"/>
      <c r="AA9" s="1199"/>
      <c r="AB9" s="808"/>
      <c r="AC9" s="808"/>
    </row>
    <row r="10" spans="2:30" ht="17.100000000000001" customHeight="1">
      <c r="C10" s="1198" t="s">
        <v>604</v>
      </c>
      <c r="D10" s="1198"/>
      <c r="E10" s="1198"/>
      <c r="F10" s="1198"/>
      <c r="G10" s="1200" t="s">
        <v>605</v>
      </c>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row>
    <row r="11" spans="2:30" ht="17.100000000000001" customHeight="1">
      <c r="C11" s="1198"/>
      <c r="D11" s="1198"/>
      <c r="E11" s="1198"/>
      <c r="F11" s="1198"/>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row>
    <row r="13" spans="2:30" ht="17.100000000000001" customHeight="1">
      <c r="C13" s="301" t="s">
        <v>546</v>
      </c>
    </row>
    <row r="14" spans="2:30" ht="17.100000000000001" customHeight="1">
      <c r="C14" s="1049" t="s">
        <v>606</v>
      </c>
      <c r="D14" s="879"/>
      <c r="E14" s="879"/>
      <c r="F14" s="879"/>
      <c r="G14" s="1201" t="s">
        <v>607</v>
      </c>
      <c r="H14" s="1202"/>
      <c r="I14" s="1202"/>
      <c r="J14" s="1203">
        <v>0</v>
      </c>
      <c r="K14" s="1203"/>
      <c r="L14" s="1202" t="s">
        <v>608</v>
      </c>
      <c r="M14" s="1202"/>
      <c r="N14" s="1202"/>
      <c r="O14" s="1203">
        <v>0</v>
      </c>
      <c r="P14" s="1203"/>
      <c r="Q14" s="1204" t="s">
        <v>609</v>
      </c>
      <c r="R14" s="1204"/>
      <c r="S14" s="1204"/>
      <c r="T14" s="1204"/>
      <c r="U14" s="1203">
        <v>0</v>
      </c>
      <c r="V14" s="1203"/>
      <c r="W14" s="1204" t="s">
        <v>609</v>
      </c>
      <c r="X14" s="1204"/>
      <c r="Y14" s="1204"/>
      <c r="Z14" s="1204"/>
      <c r="AA14" s="1203">
        <v>0</v>
      </c>
      <c r="AB14" s="1203"/>
      <c r="AC14" s="305"/>
    </row>
    <row r="15" spans="2:30" ht="17.100000000000001" customHeight="1">
      <c r="C15" s="1094"/>
      <c r="D15" s="1095"/>
      <c r="E15" s="1095"/>
      <c r="F15" s="1095"/>
      <c r="G15" s="1101" t="s">
        <v>610</v>
      </c>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3"/>
    </row>
    <row r="16" spans="2:30" ht="17.100000000000001" customHeight="1">
      <c r="C16" s="1094"/>
      <c r="D16" s="1095"/>
      <c r="E16" s="1095"/>
      <c r="F16" s="1095"/>
      <c r="G16" s="1101"/>
      <c r="H16" s="1102"/>
      <c r="I16" s="1102"/>
      <c r="J16" s="1102"/>
      <c r="K16" s="1102"/>
      <c r="L16" s="1102"/>
      <c r="M16" s="1102"/>
      <c r="N16" s="1102"/>
      <c r="O16" s="1102"/>
      <c r="P16" s="1102"/>
      <c r="Q16" s="1102"/>
      <c r="R16" s="1102"/>
      <c r="S16" s="1102"/>
      <c r="T16" s="1102"/>
      <c r="U16" s="1102"/>
      <c r="V16" s="1102"/>
      <c r="W16" s="1102"/>
      <c r="X16" s="1102"/>
      <c r="Y16" s="1102"/>
      <c r="Z16" s="1102"/>
      <c r="AA16" s="1102"/>
      <c r="AB16" s="1102"/>
      <c r="AC16" s="1103"/>
    </row>
    <row r="17" spans="2:30" ht="17.100000000000001" customHeight="1">
      <c r="C17" s="1094"/>
      <c r="D17" s="1095"/>
      <c r="E17" s="1095"/>
      <c r="F17" s="1095"/>
      <c r="G17" s="1101"/>
      <c r="H17" s="1102"/>
      <c r="I17" s="1102"/>
      <c r="J17" s="1102"/>
      <c r="K17" s="1102"/>
      <c r="L17" s="1102"/>
      <c r="M17" s="1102"/>
      <c r="N17" s="1102"/>
      <c r="O17" s="1102"/>
      <c r="P17" s="1102"/>
      <c r="Q17" s="1102"/>
      <c r="R17" s="1102"/>
      <c r="S17" s="1102"/>
      <c r="T17" s="1102"/>
      <c r="U17" s="1102"/>
      <c r="V17" s="1102"/>
      <c r="W17" s="1102"/>
      <c r="X17" s="1102"/>
      <c r="Y17" s="1102"/>
      <c r="Z17" s="1102"/>
      <c r="AA17" s="1102"/>
      <c r="AB17" s="1102"/>
      <c r="AC17" s="1103"/>
    </row>
    <row r="18" spans="2:30" ht="17.100000000000001" customHeight="1">
      <c r="C18" s="1097"/>
      <c r="D18" s="882"/>
      <c r="E18" s="882"/>
      <c r="F18" s="882"/>
      <c r="G18" s="1104"/>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6"/>
    </row>
    <row r="20" spans="2:30" ht="17.100000000000001" customHeight="1">
      <c r="B20" s="292" t="s">
        <v>611</v>
      </c>
      <c r="C20" s="293" t="s">
        <v>612</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row>
    <row r="21" spans="2:30" ht="17.100000000000001" customHeight="1">
      <c r="B21" s="291" t="str">
        <f>'①-1条件整理票'!B54</f>
        <v>■</v>
      </c>
      <c r="C21" s="289" t="str">
        <f>'①-1条件整理票'!C54</f>
        <v>救急搬送件数</v>
      </c>
      <c r="I21" s="1205">
        <f>'①-1条件整理票'!I54</f>
        <v>0</v>
      </c>
      <c r="J21" s="1205"/>
      <c r="K21" s="1205"/>
      <c r="L21" s="1205"/>
      <c r="M21" s="1205"/>
      <c r="N21" s="297"/>
      <c r="P21" s="1206">
        <f>'①-1条件整理票'!S54</f>
        <v>1</v>
      </c>
      <c r="Q21" s="1206"/>
      <c r="R21" s="297" t="str">
        <f>'①-1条件整理票'!U54</f>
        <v>次救急</v>
      </c>
      <c r="W21" s="297"/>
    </row>
    <row r="22" spans="2:30" s="301" customFormat="1" ht="17.100000000000001" customHeight="1">
      <c r="B22" s="304"/>
      <c r="C22" s="303"/>
      <c r="D22" s="303"/>
      <c r="E22" s="303"/>
      <c r="F22" s="303"/>
      <c r="G22" s="303"/>
      <c r="H22" s="303"/>
      <c r="I22" s="303"/>
      <c r="J22" s="303"/>
      <c r="K22" s="303"/>
      <c r="L22" s="303"/>
      <c r="M22" s="303"/>
      <c r="N22" s="303"/>
      <c r="O22" s="303"/>
      <c r="P22" s="303"/>
      <c r="Q22" s="303"/>
      <c r="R22" s="303"/>
      <c r="S22" s="303"/>
      <c r="Z22" s="303"/>
      <c r="AA22" s="303"/>
      <c r="AB22" s="303"/>
      <c r="AC22" s="303"/>
      <c r="AD22" s="303"/>
    </row>
    <row r="23" spans="2:30" ht="17.100000000000001" customHeight="1">
      <c r="C23" s="289" t="s">
        <v>613</v>
      </c>
      <c r="P23" s="1207"/>
      <c r="Q23" s="1207"/>
      <c r="R23" s="297" t="s">
        <v>614</v>
      </c>
      <c r="T23" s="303"/>
      <c r="U23" s="303"/>
      <c r="V23" s="303"/>
      <c r="W23" s="303"/>
      <c r="X23" s="303"/>
      <c r="Y23" s="303"/>
    </row>
    <row r="24" spans="2:30" s="301" customFormat="1" ht="17.100000000000001" customHeight="1">
      <c r="P24" s="306"/>
      <c r="Q24" s="306"/>
      <c r="R24" s="295"/>
      <c r="T24" s="303"/>
      <c r="U24" s="303"/>
      <c r="V24" s="303"/>
      <c r="W24" s="303"/>
      <c r="X24" s="303"/>
      <c r="Y24" s="303"/>
    </row>
    <row r="25" spans="2:30" ht="17.100000000000001" customHeight="1">
      <c r="C25" s="301" t="s">
        <v>546</v>
      </c>
    </row>
    <row r="26" spans="2:30" ht="17.100000000000001" customHeight="1">
      <c r="C26" s="1049" t="s">
        <v>606</v>
      </c>
      <c r="D26" s="879"/>
      <c r="E26" s="879"/>
      <c r="F26" s="879"/>
      <c r="G26" s="1201" t="s">
        <v>607</v>
      </c>
      <c r="H26" s="1202"/>
      <c r="I26" s="1202"/>
      <c r="J26" s="1203">
        <v>0</v>
      </c>
      <c r="K26" s="1203"/>
      <c r="L26" s="1202" t="s">
        <v>608</v>
      </c>
      <c r="M26" s="1202"/>
      <c r="N26" s="1202"/>
      <c r="O26" s="1203">
        <v>0</v>
      </c>
      <c r="P26" s="1203"/>
      <c r="Q26" s="1204" t="s">
        <v>615</v>
      </c>
      <c r="R26" s="1204"/>
      <c r="S26" s="1204"/>
      <c r="T26" s="1204"/>
      <c r="U26" s="1203">
        <v>0</v>
      </c>
      <c r="V26" s="1203"/>
      <c r="W26" s="1204" t="s">
        <v>609</v>
      </c>
      <c r="X26" s="1204"/>
      <c r="Y26" s="1204"/>
      <c r="Z26" s="1204"/>
      <c r="AA26" s="1203">
        <v>0</v>
      </c>
      <c r="AB26" s="1203"/>
      <c r="AC26" s="305"/>
    </row>
    <row r="27" spans="2:30" ht="17.100000000000001" customHeight="1">
      <c r="C27" s="1094"/>
      <c r="D27" s="1095"/>
      <c r="E27" s="1095"/>
      <c r="F27" s="1095"/>
      <c r="G27" s="1101" t="s">
        <v>616</v>
      </c>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3"/>
    </row>
    <row r="28" spans="2:30" ht="17.100000000000001" customHeight="1">
      <c r="C28" s="1094"/>
      <c r="D28" s="1095"/>
      <c r="E28" s="1095"/>
      <c r="F28" s="1095"/>
      <c r="G28" s="1101"/>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3"/>
    </row>
    <row r="29" spans="2:30" ht="17.100000000000001" customHeight="1">
      <c r="C29" s="1094"/>
      <c r="D29" s="1095"/>
      <c r="E29" s="1095"/>
      <c r="F29" s="1095"/>
      <c r="G29" s="1101"/>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3"/>
    </row>
    <row r="30" spans="2:30" ht="17.100000000000001" customHeight="1">
      <c r="C30" s="1097"/>
      <c r="D30" s="882"/>
      <c r="E30" s="882"/>
      <c r="F30" s="882"/>
      <c r="G30" s="1104"/>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6"/>
    </row>
    <row r="32" spans="2:30" ht="17.100000000000001" customHeight="1">
      <c r="B32" s="292" t="s">
        <v>617</v>
      </c>
      <c r="C32" s="293" t="s">
        <v>618</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row>
    <row r="33" spans="2:30" s="301" customFormat="1" ht="17.100000000000001" customHeight="1">
      <c r="B33" s="304"/>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row>
    <row r="34" spans="2:30" ht="17.100000000000001" customHeight="1">
      <c r="C34" s="870"/>
      <c r="D34" s="871"/>
      <c r="E34" s="1050"/>
      <c r="F34" s="926" t="s">
        <v>518</v>
      </c>
      <c r="G34" s="927"/>
      <c r="H34" s="927"/>
      <c r="I34" s="927"/>
      <c r="J34" s="927"/>
      <c r="K34" s="927"/>
      <c r="L34" s="927"/>
      <c r="M34" s="927"/>
      <c r="N34" s="927"/>
      <c r="O34" s="929"/>
      <c r="P34" s="926" t="s">
        <v>520</v>
      </c>
      <c r="Q34" s="927"/>
      <c r="R34" s="927"/>
      <c r="S34" s="927"/>
      <c r="T34" s="927"/>
      <c r="U34" s="927"/>
      <c r="V34" s="927"/>
      <c r="W34" s="927"/>
      <c r="X34" s="927"/>
      <c r="Y34" s="929"/>
      <c r="Z34" s="1208" t="s">
        <v>413</v>
      </c>
      <c r="AA34" s="822"/>
      <c r="AB34" s="822"/>
      <c r="AC34" s="1209"/>
    </row>
    <row r="35" spans="2:30" ht="17.100000000000001" customHeight="1">
      <c r="C35" s="873"/>
      <c r="D35" s="874"/>
      <c r="E35" s="1053"/>
      <c r="F35" s="1029" t="s">
        <v>571</v>
      </c>
      <c r="G35" s="1030"/>
      <c r="H35" s="1030"/>
      <c r="I35" s="1061" t="s">
        <v>619</v>
      </c>
      <c r="J35" s="1030"/>
      <c r="K35" s="1210"/>
      <c r="L35" s="1030" t="s">
        <v>620</v>
      </c>
      <c r="M35" s="1030"/>
      <c r="N35" s="1030"/>
      <c r="O35" s="1045"/>
      <c r="P35" s="1029" t="s">
        <v>571</v>
      </c>
      <c r="Q35" s="1030"/>
      <c r="R35" s="1030"/>
      <c r="S35" s="1061" t="s">
        <v>619</v>
      </c>
      <c r="T35" s="1030"/>
      <c r="U35" s="1210"/>
      <c r="V35" s="1030" t="s">
        <v>620</v>
      </c>
      <c r="W35" s="1030"/>
      <c r="X35" s="1030"/>
      <c r="Y35" s="1045"/>
      <c r="Z35" s="1061"/>
      <c r="AA35" s="1030"/>
      <c r="AB35" s="1030"/>
      <c r="AC35" s="1045"/>
    </row>
    <row r="36" spans="2:30" ht="17.100000000000001" customHeight="1">
      <c r="C36" s="821" t="s">
        <v>621</v>
      </c>
      <c r="D36" s="822"/>
      <c r="E36" s="1209"/>
      <c r="F36" s="1211">
        <v>0</v>
      </c>
      <c r="G36" s="1212"/>
      <c r="H36" s="1212"/>
      <c r="I36" s="1213">
        <v>0</v>
      </c>
      <c r="J36" s="1213"/>
      <c r="K36" s="1214"/>
      <c r="L36" s="1215">
        <v>0</v>
      </c>
      <c r="M36" s="1215"/>
      <c r="N36" s="1215"/>
      <c r="O36" s="1216"/>
      <c r="P36" s="1211">
        <v>0</v>
      </c>
      <c r="Q36" s="1212"/>
      <c r="R36" s="1212"/>
      <c r="S36" s="1213">
        <v>0</v>
      </c>
      <c r="T36" s="1213"/>
      <c r="U36" s="1214"/>
      <c r="V36" s="1215">
        <v>0</v>
      </c>
      <c r="W36" s="1215"/>
      <c r="X36" s="1215"/>
      <c r="Y36" s="1216"/>
      <c r="Z36" s="1217"/>
      <c r="AA36" s="1218"/>
      <c r="AB36" s="1218"/>
      <c r="AC36" s="1219"/>
    </row>
    <row r="37" spans="2:30" ht="17.100000000000001" customHeight="1">
      <c r="C37" s="857" t="s">
        <v>622</v>
      </c>
      <c r="D37" s="858"/>
      <c r="E37" s="1220"/>
      <c r="F37" s="1221"/>
      <c r="G37" s="1222"/>
      <c r="H37" s="1222"/>
      <c r="I37" s="1223"/>
      <c r="J37" s="1223"/>
      <c r="K37" s="1224"/>
      <c r="L37" s="1225"/>
      <c r="M37" s="1225"/>
      <c r="N37" s="1225"/>
      <c r="O37" s="1226"/>
      <c r="P37" s="1221"/>
      <c r="Q37" s="1222"/>
      <c r="R37" s="1222"/>
      <c r="S37" s="1223"/>
      <c r="T37" s="1223"/>
      <c r="U37" s="1224"/>
      <c r="V37" s="1225"/>
      <c r="W37" s="1225"/>
      <c r="X37" s="1225"/>
      <c r="Y37" s="1226"/>
      <c r="Z37" s="1227"/>
      <c r="AA37" s="1228"/>
      <c r="AB37" s="1228"/>
      <c r="AC37" s="1229"/>
    </row>
    <row r="38" spans="2:30" ht="17.100000000000001" customHeight="1">
      <c r="C38" s="809"/>
      <c r="D38" s="810"/>
      <c r="E38" s="1230"/>
      <c r="F38" s="1231"/>
      <c r="G38" s="1232"/>
      <c r="H38" s="1232"/>
      <c r="I38" s="1233"/>
      <c r="J38" s="1233"/>
      <c r="K38" s="1234"/>
      <c r="L38" s="1235"/>
      <c r="M38" s="1235"/>
      <c r="N38" s="1235"/>
      <c r="O38" s="1236"/>
      <c r="P38" s="1231"/>
      <c r="Q38" s="1232"/>
      <c r="R38" s="1232"/>
      <c r="S38" s="1233"/>
      <c r="T38" s="1233"/>
      <c r="U38" s="1234"/>
      <c r="V38" s="1235"/>
      <c r="W38" s="1235"/>
      <c r="X38" s="1235"/>
      <c r="Y38" s="1236"/>
      <c r="Z38" s="1237"/>
      <c r="AA38" s="1238"/>
      <c r="AB38" s="1238"/>
      <c r="AC38" s="1239"/>
    </row>
    <row r="40" spans="2:30" ht="17.100000000000001" customHeight="1">
      <c r="B40" s="292" t="s">
        <v>623</v>
      </c>
      <c r="C40" s="293" t="s">
        <v>624</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row>
    <row r="41" spans="2:30" s="301" customFormat="1" ht="17.100000000000001" customHeight="1">
      <c r="B41" s="304"/>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row>
    <row r="42" spans="2:30" ht="17.100000000000001" customHeight="1">
      <c r="C42" s="870"/>
      <c r="D42" s="871"/>
      <c r="E42" s="1050"/>
      <c r="F42" s="927" t="s">
        <v>518</v>
      </c>
      <c r="G42" s="927"/>
      <c r="H42" s="927"/>
      <c r="I42" s="927"/>
      <c r="J42" s="927"/>
      <c r="K42" s="927"/>
      <c r="L42" s="927"/>
      <c r="M42" s="927"/>
      <c r="N42" s="927"/>
      <c r="O42" s="927"/>
      <c r="P42" s="927"/>
      <c r="Q42" s="927"/>
      <c r="R42" s="926" t="s">
        <v>520</v>
      </c>
      <c r="S42" s="927"/>
      <c r="T42" s="927"/>
      <c r="U42" s="927"/>
      <c r="V42" s="927"/>
      <c r="W42" s="927"/>
      <c r="X42" s="927"/>
      <c r="Y42" s="927"/>
      <c r="Z42" s="927"/>
      <c r="AA42" s="927"/>
      <c r="AB42" s="927"/>
      <c r="AC42" s="929"/>
    </row>
    <row r="43" spans="2:30" ht="17.100000000000001" customHeight="1">
      <c r="C43" s="873"/>
      <c r="D43" s="874"/>
      <c r="E43" s="1053"/>
      <c r="F43" s="1061" t="s">
        <v>571</v>
      </c>
      <c r="G43" s="1030"/>
      <c r="H43" s="1030"/>
      <c r="I43" s="1030" t="s">
        <v>620</v>
      </c>
      <c r="J43" s="1030"/>
      <c r="K43" s="1030"/>
      <c r="L43" s="1061" t="s">
        <v>625</v>
      </c>
      <c r="M43" s="1061"/>
      <c r="N43" s="1061"/>
      <c r="O43" s="1061"/>
      <c r="P43" s="1030"/>
      <c r="Q43" s="1210"/>
      <c r="R43" s="1029" t="s">
        <v>571</v>
      </c>
      <c r="S43" s="1030"/>
      <c r="T43" s="1030"/>
      <c r="U43" s="1030" t="s">
        <v>620</v>
      </c>
      <c r="V43" s="1030"/>
      <c r="W43" s="1030"/>
      <c r="X43" s="1061" t="s">
        <v>625</v>
      </c>
      <c r="Y43" s="1061"/>
      <c r="Z43" s="1061"/>
      <c r="AA43" s="1061"/>
      <c r="AB43" s="1030"/>
      <c r="AC43" s="1045"/>
    </row>
    <row r="44" spans="2:30" ht="17.100000000000001" customHeight="1">
      <c r="C44" s="821" t="s">
        <v>626</v>
      </c>
      <c r="D44" s="822"/>
      <c r="E44" s="1209"/>
      <c r="F44" s="1246">
        <v>0</v>
      </c>
      <c r="G44" s="1212"/>
      <c r="H44" s="1212"/>
      <c r="I44" s="1215">
        <v>0</v>
      </c>
      <c r="J44" s="1215"/>
      <c r="K44" s="1215"/>
      <c r="L44" s="1240"/>
      <c r="M44" s="1240"/>
      <c r="N44" s="1240"/>
      <c r="O44" s="1240"/>
      <c r="P44" s="1240"/>
      <c r="Q44" s="1247"/>
      <c r="R44" s="1211">
        <v>0</v>
      </c>
      <c r="S44" s="1212"/>
      <c r="T44" s="1212"/>
      <c r="U44" s="1215">
        <v>0</v>
      </c>
      <c r="V44" s="1215"/>
      <c r="W44" s="1215"/>
      <c r="X44" s="1240"/>
      <c r="Y44" s="1240"/>
      <c r="Z44" s="1240"/>
      <c r="AA44" s="1240"/>
      <c r="AB44" s="1240"/>
      <c r="AC44" s="1241"/>
    </row>
    <row r="45" spans="2:30" ht="17.100000000000001" customHeight="1">
      <c r="C45" s="857" t="s">
        <v>627</v>
      </c>
      <c r="D45" s="858"/>
      <c r="E45" s="1220"/>
      <c r="F45" s="1242">
        <v>0</v>
      </c>
      <c r="G45" s="1222"/>
      <c r="H45" s="1222"/>
      <c r="I45" s="1225">
        <v>0</v>
      </c>
      <c r="J45" s="1225"/>
      <c r="K45" s="1225"/>
      <c r="L45" s="1243"/>
      <c r="M45" s="1243"/>
      <c r="N45" s="1243"/>
      <c r="O45" s="1243"/>
      <c r="P45" s="1243"/>
      <c r="Q45" s="1244"/>
      <c r="R45" s="1221">
        <v>0</v>
      </c>
      <c r="S45" s="1222"/>
      <c r="T45" s="1222"/>
      <c r="U45" s="1225">
        <v>0</v>
      </c>
      <c r="V45" s="1225"/>
      <c r="W45" s="1225"/>
      <c r="X45" s="1243"/>
      <c r="Y45" s="1243"/>
      <c r="Z45" s="1243"/>
      <c r="AA45" s="1243"/>
      <c r="AB45" s="1243"/>
      <c r="AC45" s="1245"/>
    </row>
    <row r="46" spans="2:30" ht="17.100000000000001" customHeight="1">
      <c r="C46" s="857" t="s">
        <v>628</v>
      </c>
      <c r="D46" s="858"/>
      <c r="E46" s="1220"/>
      <c r="F46" s="1242">
        <v>0</v>
      </c>
      <c r="G46" s="1222"/>
      <c r="H46" s="1222"/>
      <c r="I46" s="1225">
        <v>0</v>
      </c>
      <c r="J46" s="1225"/>
      <c r="K46" s="1225"/>
      <c r="L46" s="1243"/>
      <c r="M46" s="1243"/>
      <c r="N46" s="1243"/>
      <c r="O46" s="1243"/>
      <c r="P46" s="1243"/>
      <c r="Q46" s="1244"/>
      <c r="R46" s="1221">
        <v>0</v>
      </c>
      <c r="S46" s="1222"/>
      <c r="T46" s="1222"/>
      <c r="U46" s="1225">
        <v>0</v>
      </c>
      <c r="V46" s="1225"/>
      <c r="W46" s="1225"/>
      <c r="X46" s="1243"/>
      <c r="Y46" s="1243"/>
      <c r="Z46" s="1243"/>
      <c r="AA46" s="1243"/>
      <c r="AB46" s="1243"/>
      <c r="AC46" s="1245"/>
    </row>
    <row r="47" spans="2:30" ht="17.100000000000001" customHeight="1">
      <c r="C47" s="857" t="s">
        <v>628</v>
      </c>
      <c r="D47" s="858"/>
      <c r="E47" s="1220"/>
      <c r="F47" s="1242">
        <v>0</v>
      </c>
      <c r="G47" s="1222"/>
      <c r="H47" s="1222"/>
      <c r="I47" s="1225">
        <v>0</v>
      </c>
      <c r="J47" s="1225"/>
      <c r="K47" s="1225"/>
      <c r="L47" s="1243"/>
      <c r="M47" s="1243"/>
      <c r="N47" s="1243"/>
      <c r="O47" s="1243"/>
      <c r="P47" s="1243"/>
      <c r="Q47" s="1244"/>
      <c r="R47" s="1221">
        <v>0</v>
      </c>
      <c r="S47" s="1222"/>
      <c r="T47" s="1222"/>
      <c r="U47" s="1225">
        <v>0</v>
      </c>
      <c r="V47" s="1225"/>
      <c r="W47" s="1225"/>
      <c r="X47" s="1243"/>
      <c r="Y47" s="1243"/>
      <c r="Z47" s="1243"/>
      <c r="AA47" s="1243"/>
      <c r="AB47" s="1243"/>
      <c r="AC47" s="1245"/>
    </row>
    <row r="48" spans="2:30" ht="17.100000000000001" customHeight="1">
      <c r="C48" s="1088"/>
      <c r="D48" s="1090"/>
      <c r="E48" s="1256"/>
      <c r="F48" s="1242">
        <v>0</v>
      </c>
      <c r="G48" s="1222"/>
      <c r="H48" s="1222"/>
      <c r="I48" s="1225">
        <v>0</v>
      </c>
      <c r="J48" s="1225"/>
      <c r="K48" s="1225"/>
      <c r="L48" s="1243"/>
      <c r="M48" s="1243"/>
      <c r="N48" s="1243"/>
      <c r="O48" s="1243"/>
      <c r="P48" s="1243"/>
      <c r="Q48" s="1244"/>
      <c r="R48" s="1231">
        <v>0</v>
      </c>
      <c r="S48" s="1232"/>
      <c r="T48" s="1232"/>
      <c r="U48" s="1235">
        <v>0</v>
      </c>
      <c r="V48" s="1235"/>
      <c r="W48" s="1235"/>
      <c r="X48" s="1248"/>
      <c r="Y48" s="1248"/>
      <c r="Z48" s="1248"/>
      <c r="AA48" s="1248"/>
      <c r="AB48" s="1248"/>
      <c r="AC48" s="1249"/>
    </row>
    <row r="49" spans="2:30" ht="17.100000000000001" customHeight="1">
      <c r="C49" s="916" t="s">
        <v>413</v>
      </c>
      <c r="D49" s="917"/>
      <c r="E49" s="918"/>
      <c r="F49" s="1250" t="s">
        <v>414</v>
      </c>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100"/>
    </row>
    <row r="50" spans="2:30" ht="17.100000000000001" customHeight="1">
      <c r="C50" s="919"/>
      <c r="D50" s="920"/>
      <c r="E50" s="921"/>
      <c r="F50" s="1251"/>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6"/>
    </row>
    <row r="52" spans="2:30" ht="17.100000000000001" customHeight="1">
      <c r="B52" s="307" t="s">
        <v>629</v>
      </c>
      <c r="C52" s="308" t="s">
        <v>630</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row>
    <row r="53" spans="2:30" ht="17.100000000000001" customHeight="1">
      <c r="B53" s="291" t="str">
        <f>'①-1条件整理票'!B55</f>
        <v>■</v>
      </c>
      <c r="C53" s="289" t="str">
        <f>'①-1条件整理票'!C55</f>
        <v>手術件数</v>
      </c>
      <c r="I53" s="1252">
        <f>'①-1条件整理票'!I55</f>
        <v>2</v>
      </c>
      <c r="J53" s="1252"/>
      <c r="K53" s="1252"/>
      <c r="L53" s="1252"/>
      <c r="M53" s="1252"/>
      <c r="N53" s="297"/>
      <c r="O53" s="1253" t="str">
        <f>'①-1条件整理票'!O55</f>
        <v>手術室数</v>
      </c>
      <c r="P53" s="1253"/>
      <c r="Q53" s="1253"/>
      <c r="R53" s="1253"/>
      <c r="S53" s="1254">
        <f>'①-1条件整理票'!S55</f>
        <v>1</v>
      </c>
      <c r="T53" s="1254"/>
      <c r="U53" s="1254"/>
      <c r="V53" s="1254"/>
      <c r="W53" s="1255">
        <f>'①-1条件整理票'!W55</f>
        <v>2</v>
      </c>
      <c r="X53" s="1255"/>
      <c r="Y53" s="1255"/>
      <c r="Z53" s="1255"/>
      <c r="AA53" s="1255"/>
      <c r="AB53" s="1255"/>
    </row>
    <row r="54" spans="2:30" s="301" customFormat="1" ht="17.100000000000001" customHeight="1">
      <c r="B54" s="309"/>
      <c r="I54" s="310"/>
      <c r="J54" s="310"/>
      <c r="K54" s="310"/>
      <c r="L54" s="310"/>
      <c r="M54" s="310"/>
      <c r="N54" s="295"/>
      <c r="O54" s="311"/>
      <c r="P54" s="311"/>
      <c r="Q54" s="311"/>
      <c r="R54" s="311"/>
      <c r="S54" s="312"/>
      <c r="T54" s="312"/>
      <c r="U54" s="312"/>
      <c r="V54" s="312"/>
      <c r="W54" s="313"/>
      <c r="X54" s="313"/>
      <c r="Y54" s="313"/>
      <c r="Z54" s="313"/>
      <c r="AA54" s="313"/>
      <c r="AB54" s="313"/>
    </row>
    <row r="55" spans="2:30" ht="17.100000000000001" customHeight="1">
      <c r="B55" s="291"/>
      <c r="C55" s="1264" t="s">
        <v>518</v>
      </c>
      <c r="D55" s="1265"/>
      <c r="E55" s="1266"/>
      <c r="F55" s="832" t="s">
        <v>631</v>
      </c>
      <c r="G55" s="832"/>
      <c r="H55" s="832"/>
      <c r="I55" s="832"/>
      <c r="J55" s="832" t="s">
        <v>632</v>
      </c>
      <c r="K55" s="832"/>
      <c r="L55" s="832"/>
      <c r="M55" s="832" t="s">
        <v>633</v>
      </c>
      <c r="N55" s="832"/>
      <c r="O55" s="832"/>
      <c r="P55" s="832" t="s">
        <v>634</v>
      </c>
      <c r="Q55" s="832"/>
      <c r="R55" s="832" t="s">
        <v>635</v>
      </c>
      <c r="S55" s="832"/>
      <c r="T55" s="832"/>
      <c r="U55" s="832"/>
      <c r="V55" s="832"/>
      <c r="W55" s="832"/>
      <c r="X55" s="1257" t="s">
        <v>636</v>
      </c>
      <c r="Y55" s="1258"/>
      <c r="Z55" s="1258"/>
      <c r="AA55" s="1258"/>
      <c r="AB55" s="1258"/>
      <c r="AC55" s="1259"/>
    </row>
    <row r="56" spans="2:30" ht="17.100000000000001" customHeight="1">
      <c r="C56" s="821" t="s">
        <v>637</v>
      </c>
      <c r="D56" s="822"/>
      <c r="E56" s="1209"/>
      <c r="F56" s="1260" t="s">
        <v>638</v>
      </c>
      <c r="G56" s="1261"/>
      <c r="H56" s="1261"/>
      <c r="I56" s="1261"/>
      <c r="J56" s="1261" t="s">
        <v>639</v>
      </c>
      <c r="K56" s="1261"/>
      <c r="L56" s="1261"/>
      <c r="M56" s="1261" t="s">
        <v>640</v>
      </c>
      <c r="N56" s="1261"/>
      <c r="O56" s="1261"/>
      <c r="P56" s="1261" t="s">
        <v>641</v>
      </c>
      <c r="Q56" s="1261"/>
      <c r="R56" s="1262" t="s">
        <v>642</v>
      </c>
      <c r="S56" s="1262"/>
      <c r="T56" s="1262"/>
      <c r="U56" s="1262"/>
      <c r="V56" s="1262"/>
      <c r="W56" s="1262"/>
      <c r="X56" s="1262" t="s">
        <v>643</v>
      </c>
      <c r="Y56" s="1262"/>
      <c r="Z56" s="1262"/>
      <c r="AA56" s="1262"/>
      <c r="AB56" s="1262"/>
      <c r="AC56" s="1263"/>
    </row>
    <row r="57" spans="2:30" ht="17.100000000000001" customHeight="1">
      <c r="C57" s="857" t="s">
        <v>644</v>
      </c>
      <c r="D57" s="858"/>
      <c r="E57" s="1220"/>
      <c r="F57" s="906" t="s">
        <v>638</v>
      </c>
      <c r="G57" s="996"/>
      <c r="H57" s="996"/>
      <c r="I57" s="996"/>
      <c r="J57" s="996" t="s">
        <v>645</v>
      </c>
      <c r="K57" s="996"/>
      <c r="L57" s="996"/>
      <c r="M57" s="996" t="s">
        <v>646</v>
      </c>
      <c r="N57" s="996"/>
      <c r="O57" s="996"/>
      <c r="P57" s="996" t="s">
        <v>378</v>
      </c>
      <c r="Q57" s="996"/>
      <c r="R57" s="1267" t="s">
        <v>647</v>
      </c>
      <c r="S57" s="1267"/>
      <c r="T57" s="1267"/>
      <c r="U57" s="1267"/>
      <c r="V57" s="1267"/>
      <c r="W57" s="1267"/>
      <c r="X57" s="1267" t="s">
        <v>648</v>
      </c>
      <c r="Y57" s="1267"/>
      <c r="Z57" s="1267"/>
      <c r="AA57" s="1267"/>
      <c r="AB57" s="1267"/>
      <c r="AC57" s="1268"/>
    </row>
    <row r="58" spans="2:30" ht="17.100000000000001" customHeight="1">
      <c r="C58" s="857" t="s">
        <v>649</v>
      </c>
      <c r="D58" s="858"/>
      <c r="E58" s="1220"/>
      <c r="F58" s="906" t="s">
        <v>638</v>
      </c>
      <c r="G58" s="996"/>
      <c r="H58" s="996"/>
      <c r="I58" s="996"/>
      <c r="J58" s="996" t="s">
        <v>650</v>
      </c>
      <c r="K58" s="996"/>
      <c r="L58" s="996"/>
      <c r="M58" s="996"/>
      <c r="N58" s="996"/>
      <c r="O58" s="996"/>
      <c r="P58" s="996"/>
      <c r="Q58" s="996"/>
      <c r="R58" s="1267" t="s">
        <v>651</v>
      </c>
      <c r="S58" s="1267"/>
      <c r="T58" s="1267"/>
      <c r="U58" s="1267"/>
      <c r="V58" s="1267"/>
      <c r="W58" s="1267"/>
      <c r="X58" s="1267"/>
      <c r="Y58" s="1267"/>
      <c r="Z58" s="1267"/>
      <c r="AA58" s="1267"/>
      <c r="AB58" s="1267"/>
      <c r="AC58" s="1268"/>
    </row>
    <row r="59" spans="2:30" ht="17.100000000000001" customHeight="1">
      <c r="C59" s="857" t="s">
        <v>652</v>
      </c>
      <c r="D59" s="858"/>
      <c r="E59" s="1220"/>
      <c r="F59" s="906" t="s">
        <v>638</v>
      </c>
      <c r="G59" s="996"/>
      <c r="H59" s="996"/>
      <c r="I59" s="996"/>
      <c r="J59" s="996" t="s">
        <v>645</v>
      </c>
      <c r="K59" s="996"/>
      <c r="L59" s="996"/>
      <c r="M59" s="996" t="s">
        <v>653</v>
      </c>
      <c r="N59" s="996"/>
      <c r="O59" s="996"/>
      <c r="P59" s="996"/>
      <c r="Q59" s="996"/>
      <c r="R59" s="1267"/>
      <c r="S59" s="1267"/>
      <c r="T59" s="1267"/>
      <c r="U59" s="1267"/>
      <c r="V59" s="1267"/>
      <c r="W59" s="1267"/>
      <c r="X59" s="1267"/>
      <c r="Y59" s="1267"/>
      <c r="Z59" s="1267"/>
      <c r="AA59" s="1267"/>
      <c r="AB59" s="1267"/>
      <c r="AC59" s="1268"/>
    </row>
    <row r="60" spans="2:30" ht="17.100000000000001" customHeight="1">
      <c r="C60" s="857" t="s">
        <v>654</v>
      </c>
      <c r="D60" s="858"/>
      <c r="E60" s="1220"/>
      <c r="F60" s="906" t="s">
        <v>638</v>
      </c>
      <c r="G60" s="996"/>
      <c r="H60" s="996"/>
      <c r="I60" s="996"/>
      <c r="J60" s="996" t="s">
        <v>655</v>
      </c>
      <c r="K60" s="996"/>
      <c r="L60" s="996"/>
      <c r="M60" s="996"/>
      <c r="N60" s="996"/>
      <c r="O60" s="996"/>
      <c r="P60" s="996"/>
      <c r="Q60" s="996"/>
      <c r="R60" s="1267"/>
      <c r="S60" s="1267"/>
      <c r="T60" s="1267"/>
      <c r="U60" s="1267"/>
      <c r="V60" s="1267"/>
      <c r="W60" s="1267"/>
      <c r="X60" s="1267"/>
      <c r="Y60" s="1267"/>
      <c r="Z60" s="1267"/>
      <c r="AA60" s="1267"/>
      <c r="AB60" s="1267"/>
      <c r="AC60" s="1268"/>
    </row>
    <row r="61" spans="2:30" ht="17.100000000000001" customHeight="1">
      <c r="C61" s="857" t="s">
        <v>656</v>
      </c>
      <c r="D61" s="858"/>
      <c r="E61" s="1220"/>
      <c r="F61" s="906" t="s">
        <v>638</v>
      </c>
      <c r="G61" s="996"/>
      <c r="H61" s="996"/>
      <c r="I61" s="996"/>
      <c r="J61" s="996" t="s">
        <v>639</v>
      </c>
      <c r="K61" s="996"/>
      <c r="L61" s="996"/>
      <c r="M61" s="996"/>
      <c r="N61" s="996"/>
      <c r="O61" s="996"/>
      <c r="P61" s="996"/>
      <c r="Q61" s="996"/>
      <c r="R61" s="1267"/>
      <c r="S61" s="1267"/>
      <c r="T61" s="1267"/>
      <c r="U61" s="1267"/>
      <c r="V61" s="1267"/>
      <c r="W61" s="1267"/>
      <c r="X61" s="1267"/>
      <c r="Y61" s="1267"/>
      <c r="Z61" s="1267"/>
      <c r="AA61" s="1267"/>
      <c r="AB61" s="1267"/>
      <c r="AC61" s="1268"/>
    </row>
    <row r="62" spans="2:30" ht="17.100000000000001" customHeight="1">
      <c r="C62" s="857" t="s">
        <v>657</v>
      </c>
      <c r="D62" s="858"/>
      <c r="E62" s="1220"/>
      <c r="F62" s="906" t="s">
        <v>638</v>
      </c>
      <c r="G62" s="996"/>
      <c r="H62" s="996"/>
      <c r="I62" s="996"/>
      <c r="J62" s="996" t="s">
        <v>658</v>
      </c>
      <c r="K62" s="996"/>
      <c r="L62" s="996"/>
      <c r="M62" s="996"/>
      <c r="N62" s="996"/>
      <c r="O62" s="996"/>
      <c r="P62" s="996"/>
      <c r="Q62" s="996"/>
      <c r="R62" s="1267"/>
      <c r="S62" s="1267"/>
      <c r="T62" s="1267"/>
      <c r="U62" s="1267"/>
      <c r="V62" s="1267"/>
      <c r="W62" s="1267"/>
      <c r="X62" s="1267"/>
      <c r="Y62" s="1267"/>
      <c r="Z62" s="1267"/>
      <c r="AA62" s="1267"/>
      <c r="AB62" s="1267"/>
      <c r="AC62" s="1268"/>
    </row>
    <row r="63" spans="2:30" ht="17.100000000000001" customHeight="1">
      <c r="C63" s="857" t="s">
        <v>659</v>
      </c>
      <c r="D63" s="858"/>
      <c r="E63" s="1220"/>
      <c r="F63" s="906" t="s">
        <v>638</v>
      </c>
      <c r="G63" s="996"/>
      <c r="H63" s="996"/>
      <c r="I63" s="996"/>
      <c r="J63" s="996" t="s">
        <v>660</v>
      </c>
      <c r="K63" s="996"/>
      <c r="L63" s="996"/>
      <c r="M63" s="996"/>
      <c r="N63" s="996"/>
      <c r="O63" s="996"/>
      <c r="P63" s="996"/>
      <c r="Q63" s="996"/>
      <c r="R63" s="1267"/>
      <c r="S63" s="1267"/>
      <c r="T63" s="1267"/>
      <c r="U63" s="1267"/>
      <c r="V63" s="1267"/>
      <c r="W63" s="1267"/>
      <c r="X63" s="1267"/>
      <c r="Y63" s="1267"/>
      <c r="Z63" s="1267"/>
      <c r="AA63" s="1267"/>
      <c r="AB63" s="1267"/>
      <c r="AC63" s="1268"/>
    </row>
    <row r="64" spans="2:30" ht="17.100000000000001" customHeight="1">
      <c r="C64" s="857" t="s">
        <v>661</v>
      </c>
      <c r="D64" s="858"/>
      <c r="E64" s="1220"/>
      <c r="F64" s="906"/>
      <c r="G64" s="996"/>
      <c r="H64" s="996"/>
      <c r="I64" s="996"/>
      <c r="J64" s="996"/>
      <c r="K64" s="996"/>
      <c r="L64" s="996"/>
      <c r="M64" s="996"/>
      <c r="N64" s="996"/>
      <c r="O64" s="996"/>
      <c r="P64" s="996"/>
      <c r="Q64" s="996"/>
      <c r="R64" s="1267"/>
      <c r="S64" s="1267"/>
      <c r="T64" s="1267"/>
      <c r="U64" s="1267"/>
      <c r="V64" s="1267"/>
      <c r="W64" s="1267"/>
      <c r="X64" s="1267"/>
      <c r="Y64" s="1267"/>
      <c r="Z64" s="1267"/>
      <c r="AA64" s="1267"/>
      <c r="AB64" s="1267"/>
      <c r="AC64" s="1268"/>
    </row>
    <row r="65" spans="2:30" ht="17.100000000000001" customHeight="1">
      <c r="C65" s="1029" t="s">
        <v>662</v>
      </c>
      <c r="D65" s="1030"/>
      <c r="E65" s="1045"/>
      <c r="F65" s="914"/>
      <c r="G65" s="1134"/>
      <c r="H65" s="1134"/>
      <c r="I65" s="1134"/>
      <c r="J65" s="1134"/>
      <c r="K65" s="1134"/>
      <c r="L65" s="1134"/>
      <c r="M65" s="1134"/>
      <c r="N65" s="1134"/>
      <c r="O65" s="1134"/>
      <c r="P65" s="1134"/>
      <c r="Q65" s="1134"/>
      <c r="R65" s="1269"/>
      <c r="S65" s="1269"/>
      <c r="T65" s="1269"/>
      <c r="U65" s="1269"/>
      <c r="V65" s="1269"/>
      <c r="W65" s="1269"/>
      <c r="X65" s="1269"/>
      <c r="Y65" s="1269"/>
      <c r="Z65" s="1269"/>
      <c r="AA65" s="1269"/>
      <c r="AB65" s="1269"/>
      <c r="AC65" s="1270"/>
    </row>
    <row r="66" spans="2:30" ht="17.100000000000001" customHeight="1">
      <c r="C66" s="289" t="s">
        <v>663</v>
      </c>
    </row>
    <row r="67" spans="2:30" ht="17.100000000000001" customHeight="1">
      <c r="D67" s="1271" t="s">
        <v>664</v>
      </c>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c r="AB67" s="1271"/>
      <c r="AC67" s="1271"/>
      <c r="AD67" s="314"/>
    </row>
    <row r="69" spans="2:30" ht="17.100000000000001" customHeight="1">
      <c r="B69" s="291"/>
      <c r="C69" s="1264" t="s">
        <v>520</v>
      </c>
      <c r="D69" s="1265"/>
      <c r="E69" s="1266"/>
      <c r="F69" s="832" t="s">
        <v>631</v>
      </c>
      <c r="G69" s="832"/>
      <c r="H69" s="832"/>
      <c r="I69" s="832"/>
      <c r="J69" s="832" t="s">
        <v>632</v>
      </c>
      <c r="K69" s="832"/>
      <c r="L69" s="832"/>
      <c r="M69" s="832" t="s">
        <v>633</v>
      </c>
      <c r="N69" s="832"/>
      <c r="O69" s="832"/>
      <c r="P69" s="832" t="s">
        <v>634</v>
      </c>
      <c r="Q69" s="832"/>
      <c r="R69" s="832" t="s">
        <v>635</v>
      </c>
      <c r="S69" s="832"/>
      <c r="T69" s="832"/>
      <c r="U69" s="832"/>
      <c r="V69" s="832"/>
      <c r="W69" s="832"/>
      <c r="X69" s="1257" t="s">
        <v>636</v>
      </c>
      <c r="Y69" s="1258"/>
      <c r="Z69" s="1258"/>
      <c r="AA69" s="1258"/>
      <c r="AB69" s="1258"/>
      <c r="AC69" s="1259"/>
    </row>
    <row r="70" spans="2:30" ht="17.100000000000001" customHeight="1">
      <c r="C70" s="821" t="s">
        <v>637</v>
      </c>
      <c r="D70" s="822"/>
      <c r="E70" s="1209"/>
      <c r="F70" s="1260"/>
      <c r="G70" s="1261"/>
      <c r="H70" s="1261"/>
      <c r="I70" s="1261"/>
      <c r="J70" s="1261"/>
      <c r="K70" s="1261"/>
      <c r="L70" s="1261"/>
      <c r="M70" s="1261"/>
      <c r="N70" s="1261"/>
      <c r="O70" s="1261"/>
      <c r="P70" s="1261"/>
      <c r="Q70" s="1261"/>
      <c r="R70" s="1262"/>
      <c r="S70" s="1262"/>
      <c r="T70" s="1262"/>
      <c r="U70" s="1262"/>
      <c r="V70" s="1262"/>
      <c r="W70" s="1262"/>
      <c r="X70" s="1262"/>
      <c r="Y70" s="1262"/>
      <c r="Z70" s="1262"/>
      <c r="AA70" s="1262"/>
      <c r="AB70" s="1262"/>
      <c r="AC70" s="1263"/>
    </row>
    <row r="71" spans="2:30" ht="17.100000000000001" customHeight="1">
      <c r="C71" s="857" t="s">
        <v>644</v>
      </c>
      <c r="D71" s="858"/>
      <c r="E71" s="1220"/>
      <c r="F71" s="906"/>
      <c r="G71" s="996"/>
      <c r="H71" s="996"/>
      <c r="I71" s="996"/>
      <c r="J71" s="996"/>
      <c r="K71" s="996"/>
      <c r="L71" s="996"/>
      <c r="M71" s="996"/>
      <c r="N71" s="996"/>
      <c r="O71" s="996"/>
      <c r="P71" s="996"/>
      <c r="Q71" s="996"/>
      <c r="R71" s="1267"/>
      <c r="S71" s="1267"/>
      <c r="T71" s="1267"/>
      <c r="U71" s="1267"/>
      <c r="V71" s="1267"/>
      <c r="W71" s="1267"/>
      <c r="X71" s="1267"/>
      <c r="Y71" s="1267"/>
      <c r="Z71" s="1267"/>
      <c r="AA71" s="1267"/>
      <c r="AB71" s="1267"/>
      <c r="AC71" s="1268"/>
    </row>
    <row r="72" spans="2:30" ht="17.100000000000001" customHeight="1">
      <c r="C72" s="857" t="s">
        <v>649</v>
      </c>
      <c r="D72" s="858"/>
      <c r="E72" s="1220"/>
      <c r="F72" s="906"/>
      <c r="G72" s="996"/>
      <c r="H72" s="996"/>
      <c r="I72" s="996"/>
      <c r="J72" s="996"/>
      <c r="K72" s="996"/>
      <c r="L72" s="996"/>
      <c r="M72" s="996"/>
      <c r="N72" s="996"/>
      <c r="O72" s="996"/>
      <c r="P72" s="996"/>
      <c r="Q72" s="996"/>
      <c r="R72" s="1267"/>
      <c r="S72" s="1267"/>
      <c r="T72" s="1267"/>
      <c r="U72" s="1267"/>
      <c r="V72" s="1267"/>
      <c r="W72" s="1267"/>
      <c r="X72" s="1267"/>
      <c r="Y72" s="1267"/>
      <c r="Z72" s="1267"/>
      <c r="AA72" s="1267"/>
      <c r="AB72" s="1267"/>
      <c r="AC72" s="1268"/>
    </row>
    <row r="73" spans="2:30" ht="17.100000000000001" customHeight="1">
      <c r="C73" s="857" t="s">
        <v>652</v>
      </c>
      <c r="D73" s="858"/>
      <c r="E73" s="1220"/>
      <c r="F73" s="906"/>
      <c r="G73" s="996"/>
      <c r="H73" s="996"/>
      <c r="I73" s="996"/>
      <c r="J73" s="996"/>
      <c r="K73" s="996"/>
      <c r="L73" s="996"/>
      <c r="M73" s="996"/>
      <c r="N73" s="996"/>
      <c r="O73" s="996"/>
      <c r="P73" s="996"/>
      <c r="Q73" s="996"/>
      <c r="R73" s="1267"/>
      <c r="S73" s="1267"/>
      <c r="T73" s="1267"/>
      <c r="U73" s="1267"/>
      <c r="V73" s="1267"/>
      <c r="W73" s="1267"/>
      <c r="X73" s="1267"/>
      <c r="Y73" s="1267"/>
      <c r="Z73" s="1267"/>
      <c r="AA73" s="1267"/>
      <c r="AB73" s="1267"/>
      <c r="AC73" s="1268"/>
    </row>
    <row r="74" spans="2:30" ht="17.100000000000001" customHeight="1">
      <c r="C74" s="857" t="s">
        <v>654</v>
      </c>
      <c r="D74" s="858"/>
      <c r="E74" s="1220"/>
      <c r="F74" s="906"/>
      <c r="G74" s="996"/>
      <c r="H74" s="996"/>
      <c r="I74" s="996"/>
      <c r="J74" s="996"/>
      <c r="K74" s="996"/>
      <c r="L74" s="996"/>
      <c r="M74" s="996"/>
      <c r="N74" s="996"/>
      <c r="O74" s="996"/>
      <c r="P74" s="996"/>
      <c r="Q74" s="996"/>
      <c r="R74" s="1267"/>
      <c r="S74" s="1267"/>
      <c r="T74" s="1267"/>
      <c r="U74" s="1267"/>
      <c r="V74" s="1267"/>
      <c r="W74" s="1267"/>
      <c r="X74" s="1267"/>
      <c r="Y74" s="1267"/>
      <c r="Z74" s="1267"/>
      <c r="AA74" s="1267"/>
      <c r="AB74" s="1267"/>
      <c r="AC74" s="1268"/>
    </row>
    <row r="75" spans="2:30" ht="17.100000000000001" customHeight="1">
      <c r="C75" s="857" t="s">
        <v>656</v>
      </c>
      <c r="D75" s="858"/>
      <c r="E75" s="1220"/>
      <c r="F75" s="906"/>
      <c r="G75" s="996"/>
      <c r="H75" s="996"/>
      <c r="I75" s="996"/>
      <c r="J75" s="996"/>
      <c r="K75" s="996"/>
      <c r="L75" s="996"/>
      <c r="M75" s="996"/>
      <c r="N75" s="996"/>
      <c r="O75" s="996"/>
      <c r="P75" s="996"/>
      <c r="Q75" s="996"/>
      <c r="R75" s="1267"/>
      <c r="S75" s="1267"/>
      <c r="T75" s="1267"/>
      <c r="U75" s="1267"/>
      <c r="V75" s="1267"/>
      <c r="W75" s="1267"/>
      <c r="X75" s="1267"/>
      <c r="Y75" s="1267"/>
      <c r="Z75" s="1267"/>
      <c r="AA75" s="1267"/>
      <c r="AB75" s="1267"/>
      <c r="AC75" s="1268"/>
    </row>
    <row r="76" spans="2:30" ht="17.100000000000001" customHeight="1">
      <c r="C76" s="857" t="s">
        <v>657</v>
      </c>
      <c r="D76" s="858"/>
      <c r="E76" s="1220"/>
      <c r="F76" s="906"/>
      <c r="G76" s="996"/>
      <c r="H76" s="996"/>
      <c r="I76" s="996"/>
      <c r="J76" s="996"/>
      <c r="K76" s="996"/>
      <c r="L76" s="996"/>
      <c r="M76" s="996"/>
      <c r="N76" s="996"/>
      <c r="O76" s="996"/>
      <c r="P76" s="996"/>
      <c r="Q76" s="996"/>
      <c r="R76" s="1267"/>
      <c r="S76" s="1267"/>
      <c r="T76" s="1267"/>
      <c r="U76" s="1267"/>
      <c r="V76" s="1267"/>
      <c r="W76" s="1267"/>
      <c r="X76" s="1267"/>
      <c r="Y76" s="1267"/>
      <c r="Z76" s="1267"/>
      <c r="AA76" s="1267"/>
      <c r="AB76" s="1267"/>
      <c r="AC76" s="1268"/>
    </row>
    <row r="77" spans="2:30" ht="17.100000000000001" customHeight="1">
      <c r="C77" s="857" t="s">
        <v>659</v>
      </c>
      <c r="D77" s="858"/>
      <c r="E77" s="1220"/>
      <c r="F77" s="906"/>
      <c r="G77" s="996"/>
      <c r="H77" s="996"/>
      <c r="I77" s="996"/>
      <c r="J77" s="996"/>
      <c r="K77" s="996"/>
      <c r="L77" s="996"/>
      <c r="M77" s="996"/>
      <c r="N77" s="996"/>
      <c r="O77" s="996"/>
      <c r="P77" s="996"/>
      <c r="Q77" s="996"/>
      <c r="R77" s="1267"/>
      <c r="S77" s="1267"/>
      <c r="T77" s="1267"/>
      <c r="U77" s="1267"/>
      <c r="V77" s="1267"/>
      <c r="W77" s="1267"/>
      <c r="X77" s="1267"/>
      <c r="Y77" s="1267"/>
      <c r="Z77" s="1267"/>
      <c r="AA77" s="1267"/>
      <c r="AB77" s="1267"/>
      <c r="AC77" s="1268"/>
    </row>
    <row r="78" spans="2:30" ht="17.100000000000001" customHeight="1">
      <c r="C78" s="857" t="s">
        <v>661</v>
      </c>
      <c r="D78" s="858"/>
      <c r="E78" s="1220"/>
      <c r="F78" s="906"/>
      <c r="G78" s="996"/>
      <c r="H78" s="996"/>
      <c r="I78" s="996"/>
      <c r="J78" s="996"/>
      <c r="K78" s="996"/>
      <c r="L78" s="996"/>
      <c r="M78" s="996"/>
      <c r="N78" s="996"/>
      <c r="O78" s="996"/>
      <c r="P78" s="996"/>
      <c r="Q78" s="996"/>
      <c r="R78" s="1267"/>
      <c r="S78" s="1267"/>
      <c r="T78" s="1267"/>
      <c r="U78" s="1267"/>
      <c r="V78" s="1267"/>
      <c r="W78" s="1267"/>
      <c r="X78" s="1267"/>
      <c r="Y78" s="1267"/>
      <c r="Z78" s="1267"/>
      <c r="AA78" s="1267"/>
      <c r="AB78" s="1267"/>
      <c r="AC78" s="1268"/>
    </row>
    <row r="79" spans="2:30" ht="17.100000000000001" customHeight="1">
      <c r="C79" s="1029" t="s">
        <v>662</v>
      </c>
      <c r="D79" s="1030"/>
      <c r="E79" s="1045"/>
      <c r="F79" s="914"/>
      <c r="G79" s="1134"/>
      <c r="H79" s="1134"/>
      <c r="I79" s="1134"/>
      <c r="J79" s="1134"/>
      <c r="K79" s="1134"/>
      <c r="L79" s="1134"/>
      <c r="M79" s="1134"/>
      <c r="N79" s="1134"/>
      <c r="O79" s="1134"/>
      <c r="P79" s="1134"/>
      <c r="Q79" s="1134"/>
      <c r="R79" s="1269"/>
      <c r="S79" s="1269"/>
      <c r="T79" s="1269"/>
      <c r="U79" s="1269"/>
      <c r="V79" s="1269"/>
      <c r="W79" s="1269"/>
      <c r="X79" s="1269"/>
      <c r="Y79" s="1269"/>
      <c r="Z79" s="1269"/>
      <c r="AA79" s="1269"/>
      <c r="AB79" s="1269"/>
      <c r="AC79" s="1270"/>
    </row>
    <row r="81" spans="2:30" ht="17.100000000000001" customHeight="1">
      <c r="B81" s="292" t="s">
        <v>665</v>
      </c>
      <c r="C81" s="293" t="s">
        <v>666</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row>
    <row r="82" spans="2:30" s="301" customFormat="1" ht="17.100000000000001" customHeight="1">
      <c r="B82" s="304"/>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row>
    <row r="83" spans="2:30" ht="17.100000000000001" customHeight="1">
      <c r="C83" s="870"/>
      <c r="D83" s="871"/>
      <c r="E83" s="1050"/>
      <c r="F83" s="926" t="s">
        <v>518</v>
      </c>
      <c r="G83" s="927"/>
      <c r="H83" s="927"/>
      <c r="I83" s="927"/>
      <c r="J83" s="927"/>
      <c r="K83" s="927"/>
      <c r="L83" s="927"/>
      <c r="M83" s="927"/>
      <c r="N83" s="927"/>
      <c r="O83" s="929"/>
      <c r="P83" s="926" t="s">
        <v>520</v>
      </c>
      <c r="Q83" s="927"/>
      <c r="R83" s="927"/>
      <c r="S83" s="927"/>
      <c r="T83" s="927"/>
      <c r="U83" s="927"/>
      <c r="V83" s="927"/>
      <c r="W83" s="927"/>
      <c r="X83" s="927"/>
      <c r="Y83" s="929"/>
      <c r="Z83" s="1208" t="s">
        <v>413</v>
      </c>
      <c r="AA83" s="822"/>
      <c r="AB83" s="822"/>
      <c r="AC83" s="1209"/>
    </row>
    <row r="84" spans="2:30" ht="17.100000000000001" customHeight="1">
      <c r="C84" s="873"/>
      <c r="D84" s="874"/>
      <c r="E84" s="1053"/>
      <c r="F84" s="1029" t="s">
        <v>571</v>
      </c>
      <c r="G84" s="1030"/>
      <c r="H84" s="1030"/>
      <c r="I84" s="1061" t="s">
        <v>619</v>
      </c>
      <c r="J84" s="1030"/>
      <c r="K84" s="1210"/>
      <c r="L84" s="1030" t="s">
        <v>620</v>
      </c>
      <c r="M84" s="1030"/>
      <c r="N84" s="1030"/>
      <c r="O84" s="1045"/>
      <c r="P84" s="1029" t="s">
        <v>571</v>
      </c>
      <c r="Q84" s="1030"/>
      <c r="R84" s="1030"/>
      <c r="S84" s="1061" t="s">
        <v>619</v>
      </c>
      <c r="T84" s="1030"/>
      <c r="U84" s="1210"/>
      <c r="V84" s="1030" t="s">
        <v>620</v>
      </c>
      <c r="W84" s="1030"/>
      <c r="X84" s="1030"/>
      <c r="Y84" s="1045"/>
      <c r="Z84" s="1061"/>
      <c r="AA84" s="1030"/>
      <c r="AB84" s="1030"/>
      <c r="AC84" s="1045"/>
    </row>
    <row r="85" spans="2:30" ht="17.100000000000001" customHeight="1">
      <c r="C85" s="821" t="s">
        <v>667</v>
      </c>
      <c r="D85" s="822"/>
      <c r="E85" s="1209"/>
      <c r="F85" s="1211">
        <v>0</v>
      </c>
      <c r="G85" s="1212"/>
      <c r="H85" s="1212"/>
      <c r="I85" s="1213">
        <v>0</v>
      </c>
      <c r="J85" s="1213"/>
      <c r="K85" s="1214"/>
      <c r="L85" s="1215">
        <v>0</v>
      </c>
      <c r="M85" s="1215"/>
      <c r="N85" s="1215"/>
      <c r="O85" s="1216"/>
      <c r="P85" s="1211">
        <v>0</v>
      </c>
      <c r="Q85" s="1212"/>
      <c r="R85" s="1212"/>
      <c r="S85" s="1213">
        <v>0</v>
      </c>
      <c r="T85" s="1213"/>
      <c r="U85" s="1214"/>
      <c r="V85" s="1215">
        <v>0</v>
      </c>
      <c r="W85" s="1215"/>
      <c r="X85" s="1215"/>
      <c r="Y85" s="1216"/>
      <c r="Z85" s="1217"/>
      <c r="AA85" s="1218"/>
      <c r="AB85" s="1218"/>
      <c r="AC85" s="1219"/>
    </row>
    <row r="86" spans="2:30" ht="17.100000000000001" customHeight="1">
      <c r="C86" s="857" t="s">
        <v>668</v>
      </c>
      <c r="D86" s="858"/>
      <c r="E86" s="1220"/>
      <c r="F86" s="1231">
        <v>0</v>
      </c>
      <c r="G86" s="1232"/>
      <c r="H86" s="1232"/>
      <c r="I86" s="1233"/>
      <c r="J86" s="1233"/>
      <c r="K86" s="1234"/>
      <c r="L86" s="1235">
        <v>0</v>
      </c>
      <c r="M86" s="1235"/>
      <c r="N86" s="1235"/>
      <c r="O86" s="1236"/>
      <c r="P86" s="1231">
        <v>0</v>
      </c>
      <c r="Q86" s="1232"/>
      <c r="R86" s="1232"/>
      <c r="S86" s="1233"/>
      <c r="T86" s="1233"/>
      <c r="U86" s="1234"/>
      <c r="V86" s="1235">
        <v>0</v>
      </c>
      <c r="W86" s="1235"/>
      <c r="X86" s="1235"/>
      <c r="Y86" s="1236"/>
      <c r="Z86" s="1227"/>
      <c r="AA86" s="1228"/>
      <c r="AB86" s="1228"/>
      <c r="AC86" s="1229"/>
    </row>
    <row r="87" spans="2:30" ht="17.100000000000001" customHeight="1">
      <c r="C87" s="916" t="s">
        <v>413</v>
      </c>
      <c r="D87" s="917"/>
      <c r="E87" s="918"/>
      <c r="F87" s="1250" t="s">
        <v>414</v>
      </c>
      <c r="G87" s="1099"/>
      <c r="H87" s="1099"/>
      <c r="I87" s="1099"/>
      <c r="J87" s="1099"/>
      <c r="K87" s="1099"/>
      <c r="L87" s="1099"/>
      <c r="M87" s="1099"/>
      <c r="N87" s="1099"/>
      <c r="O87" s="1099"/>
      <c r="P87" s="1099"/>
      <c r="Q87" s="1099"/>
      <c r="R87" s="1099"/>
      <c r="S87" s="1099"/>
      <c r="T87" s="1099"/>
      <c r="U87" s="1099"/>
      <c r="V87" s="1099"/>
      <c r="W87" s="1099"/>
      <c r="X87" s="1099"/>
      <c r="Y87" s="1099"/>
      <c r="Z87" s="1099"/>
      <c r="AA87" s="1099"/>
      <c r="AB87" s="1099"/>
      <c r="AC87" s="1100"/>
    </row>
    <row r="88" spans="2:30" ht="17.100000000000001" customHeight="1">
      <c r="C88" s="919"/>
      <c r="D88" s="920"/>
      <c r="E88" s="921"/>
      <c r="F88" s="1251"/>
      <c r="G88" s="1105"/>
      <c r="H88" s="1105"/>
      <c r="I88" s="1105"/>
      <c r="J88" s="1105"/>
      <c r="K88" s="1105"/>
      <c r="L88" s="1105"/>
      <c r="M88" s="1105"/>
      <c r="N88" s="1105"/>
      <c r="O88" s="1105"/>
      <c r="P88" s="1105"/>
      <c r="Q88" s="1105"/>
      <c r="R88" s="1105"/>
      <c r="S88" s="1105"/>
      <c r="T88" s="1105"/>
      <c r="U88" s="1105"/>
      <c r="V88" s="1105"/>
      <c r="W88" s="1105"/>
      <c r="X88" s="1105"/>
      <c r="Y88" s="1105"/>
      <c r="Z88" s="1105"/>
      <c r="AA88" s="1105"/>
      <c r="AB88" s="1105"/>
      <c r="AC88" s="1106"/>
    </row>
    <row r="90" spans="2:30" ht="17.100000000000001" customHeight="1">
      <c r="B90" s="292" t="str">
        <f>ROMAN(14)</f>
        <v>XIV</v>
      </c>
      <c r="C90" s="293" t="s">
        <v>669</v>
      </c>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row>
    <row r="91" spans="2:30" ht="17.100000000000001" customHeight="1">
      <c r="C91" s="870" t="s">
        <v>670</v>
      </c>
      <c r="D91" s="871"/>
      <c r="E91" s="871"/>
      <c r="F91" s="871"/>
      <c r="G91" s="871"/>
      <c r="H91" s="871"/>
      <c r="I91" s="1050"/>
      <c r="J91" s="821" t="s">
        <v>671</v>
      </c>
      <c r="K91" s="822"/>
      <c r="L91" s="822"/>
      <c r="M91" s="822"/>
      <c r="N91" s="822"/>
      <c r="O91" s="822"/>
      <c r="P91" s="928"/>
      <c r="Q91" s="821" t="s">
        <v>672</v>
      </c>
      <c r="R91" s="822"/>
      <c r="S91" s="822"/>
      <c r="T91" s="822"/>
      <c r="U91" s="822"/>
      <c r="V91" s="822"/>
      <c r="W91" s="1209"/>
      <c r="X91" s="871" t="s">
        <v>673</v>
      </c>
      <c r="Y91" s="871"/>
      <c r="Z91" s="871"/>
      <c r="AA91" s="871"/>
      <c r="AB91" s="871"/>
      <c r="AC91" s="1050"/>
    </row>
    <row r="92" spans="2:30" ht="17.100000000000001" customHeight="1">
      <c r="C92" s="873"/>
      <c r="D92" s="874"/>
      <c r="E92" s="874"/>
      <c r="F92" s="874"/>
      <c r="G92" s="874"/>
      <c r="H92" s="874"/>
      <c r="I92" s="1053"/>
      <c r="J92" s="845" t="s">
        <v>674</v>
      </c>
      <c r="K92" s="846"/>
      <c r="L92" s="1272" t="s">
        <v>675</v>
      </c>
      <c r="M92" s="1272"/>
      <c r="N92" s="1272"/>
      <c r="O92" s="1272"/>
      <c r="P92" s="1273"/>
      <c r="Q92" s="845" t="s">
        <v>674</v>
      </c>
      <c r="R92" s="846"/>
      <c r="S92" s="1272" t="s">
        <v>675</v>
      </c>
      <c r="T92" s="1272"/>
      <c r="U92" s="1272"/>
      <c r="V92" s="1272"/>
      <c r="W92" s="1274"/>
      <c r="X92" s="952"/>
      <c r="Y92" s="952"/>
      <c r="Z92" s="952"/>
      <c r="AA92" s="952"/>
      <c r="AB92" s="952"/>
      <c r="AC92" s="1052"/>
    </row>
    <row r="93" spans="2:30" ht="17.100000000000001" customHeight="1">
      <c r="C93" s="870" t="s">
        <v>676</v>
      </c>
      <c r="D93" s="871"/>
      <c r="E93" s="872"/>
      <c r="F93" s="1031" t="s">
        <v>677</v>
      </c>
      <c r="G93" s="1031"/>
      <c r="H93" s="1031"/>
      <c r="I93" s="1281"/>
      <c r="J93" s="1282">
        <v>1</v>
      </c>
      <c r="K93" s="1283"/>
      <c r="L93" s="1284">
        <v>2</v>
      </c>
      <c r="M93" s="1284"/>
      <c r="N93" s="1284"/>
      <c r="O93" s="1284"/>
      <c r="P93" s="1285"/>
      <c r="Q93" s="1286">
        <v>1</v>
      </c>
      <c r="R93" s="1283"/>
      <c r="S93" s="1284">
        <v>2</v>
      </c>
      <c r="T93" s="1284"/>
      <c r="U93" s="1284"/>
      <c r="V93" s="1284"/>
      <c r="W93" s="1287"/>
      <c r="X93" s="1275"/>
      <c r="Y93" s="1262"/>
      <c r="Z93" s="1262"/>
      <c r="AA93" s="1262"/>
      <c r="AB93" s="1262"/>
      <c r="AC93" s="1263"/>
    </row>
    <row r="94" spans="2:30" ht="17.100000000000001" customHeight="1">
      <c r="C94" s="1051"/>
      <c r="D94" s="952"/>
      <c r="E94" s="1280"/>
      <c r="F94" s="1039" t="s">
        <v>678</v>
      </c>
      <c r="G94" s="1039"/>
      <c r="H94" s="1039"/>
      <c r="I94" s="1276"/>
      <c r="J94" s="1160"/>
      <c r="K94" s="1161"/>
      <c r="L94" s="859"/>
      <c r="M94" s="859"/>
      <c r="N94" s="859"/>
      <c r="O94" s="859"/>
      <c r="P94" s="1277"/>
      <c r="Q94" s="1278"/>
      <c r="R94" s="1161"/>
      <c r="S94" s="859"/>
      <c r="T94" s="859"/>
      <c r="U94" s="859"/>
      <c r="V94" s="859"/>
      <c r="W94" s="860"/>
      <c r="X94" s="1279"/>
      <c r="Y94" s="1267"/>
      <c r="Z94" s="1267"/>
      <c r="AA94" s="1267"/>
      <c r="AB94" s="1267"/>
      <c r="AC94" s="1268"/>
    </row>
    <row r="95" spans="2:30" ht="17.100000000000001" customHeight="1">
      <c r="C95" s="1051"/>
      <c r="D95" s="952"/>
      <c r="E95" s="1280"/>
      <c r="F95" s="1039" t="s">
        <v>679</v>
      </c>
      <c r="G95" s="1039"/>
      <c r="H95" s="1039"/>
      <c r="I95" s="1276"/>
      <c r="J95" s="1160"/>
      <c r="K95" s="1161"/>
      <c r="L95" s="859"/>
      <c r="M95" s="859"/>
      <c r="N95" s="859"/>
      <c r="O95" s="859"/>
      <c r="P95" s="1277"/>
      <c r="Q95" s="1278"/>
      <c r="R95" s="1161"/>
      <c r="S95" s="859"/>
      <c r="T95" s="859"/>
      <c r="U95" s="859"/>
      <c r="V95" s="859"/>
      <c r="W95" s="860"/>
      <c r="X95" s="1279"/>
      <c r="Y95" s="1267"/>
      <c r="Z95" s="1267"/>
      <c r="AA95" s="1267"/>
      <c r="AB95" s="1267"/>
      <c r="AC95" s="1268"/>
    </row>
    <row r="96" spans="2:30" ht="17.100000000000001" customHeight="1">
      <c r="C96" s="1051"/>
      <c r="D96" s="952"/>
      <c r="E96" s="1280"/>
      <c r="F96" s="1039" t="s">
        <v>680</v>
      </c>
      <c r="G96" s="1039"/>
      <c r="H96" s="1039"/>
      <c r="I96" s="1276"/>
      <c r="J96" s="1160"/>
      <c r="K96" s="1161"/>
      <c r="L96" s="859"/>
      <c r="M96" s="859"/>
      <c r="N96" s="859"/>
      <c r="O96" s="859"/>
      <c r="P96" s="1277"/>
      <c r="Q96" s="1278"/>
      <c r="R96" s="1161"/>
      <c r="S96" s="859"/>
      <c r="T96" s="859"/>
      <c r="U96" s="859"/>
      <c r="V96" s="859"/>
      <c r="W96" s="860"/>
      <c r="X96" s="1279"/>
      <c r="Y96" s="1267"/>
      <c r="Z96" s="1267"/>
      <c r="AA96" s="1267"/>
      <c r="AB96" s="1267"/>
      <c r="AC96" s="1268"/>
    </row>
    <row r="97" spans="3:29" ht="17.100000000000001" customHeight="1">
      <c r="C97" s="1051"/>
      <c r="D97" s="952"/>
      <c r="E97" s="1280"/>
      <c r="F97" s="1039" t="s">
        <v>681</v>
      </c>
      <c r="G97" s="1039"/>
      <c r="H97" s="1039"/>
      <c r="I97" s="1276"/>
      <c r="J97" s="1160"/>
      <c r="K97" s="1161"/>
      <c r="L97" s="859"/>
      <c r="M97" s="859"/>
      <c r="N97" s="859"/>
      <c r="O97" s="859"/>
      <c r="P97" s="1277"/>
      <c r="Q97" s="1278"/>
      <c r="R97" s="1161"/>
      <c r="S97" s="859"/>
      <c r="T97" s="859"/>
      <c r="U97" s="859"/>
      <c r="V97" s="859"/>
      <c r="W97" s="860"/>
      <c r="X97" s="1279"/>
      <c r="Y97" s="1267"/>
      <c r="Z97" s="1267"/>
      <c r="AA97" s="1267"/>
      <c r="AB97" s="1267"/>
      <c r="AC97" s="1268"/>
    </row>
    <row r="98" spans="3:29" ht="17.100000000000001" customHeight="1">
      <c r="C98" s="1051"/>
      <c r="D98" s="952"/>
      <c r="E98" s="1280"/>
      <c r="F98" s="1039" t="s">
        <v>682</v>
      </c>
      <c r="G98" s="1039"/>
      <c r="H98" s="1039"/>
      <c r="I98" s="1276"/>
      <c r="J98" s="1160"/>
      <c r="K98" s="1161"/>
      <c r="L98" s="859"/>
      <c r="M98" s="859"/>
      <c r="N98" s="859"/>
      <c r="O98" s="859"/>
      <c r="P98" s="1277"/>
      <c r="Q98" s="1278"/>
      <c r="R98" s="1161"/>
      <c r="S98" s="859"/>
      <c r="T98" s="859"/>
      <c r="U98" s="859"/>
      <c r="V98" s="859"/>
      <c r="W98" s="860"/>
      <c r="X98" s="1279"/>
      <c r="Y98" s="1267"/>
      <c r="Z98" s="1267"/>
      <c r="AA98" s="1267"/>
      <c r="AB98" s="1267"/>
      <c r="AC98" s="1268"/>
    </row>
    <row r="99" spans="3:29" ht="17.100000000000001" customHeight="1">
      <c r="C99" s="1051"/>
      <c r="D99" s="952"/>
      <c r="E99" s="1280"/>
      <c r="F99" s="1039" t="s">
        <v>683</v>
      </c>
      <c r="G99" s="1039"/>
      <c r="H99" s="1039"/>
      <c r="I99" s="1276"/>
      <c r="J99" s="1160"/>
      <c r="K99" s="1161"/>
      <c r="L99" s="859"/>
      <c r="M99" s="859"/>
      <c r="N99" s="859"/>
      <c r="O99" s="859"/>
      <c r="P99" s="1277"/>
      <c r="Q99" s="1278"/>
      <c r="R99" s="1161"/>
      <c r="S99" s="859"/>
      <c r="T99" s="859"/>
      <c r="U99" s="859"/>
      <c r="V99" s="859"/>
      <c r="W99" s="860"/>
      <c r="X99" s="1279"/>
      <c r="Y99" s="1267"/>
      <c r="Z99" s="1267"/>
      <c r="AA99" s="1267"/>
      <c r="AB99" s="1267"/>
      <c r="AC99" s="1268"/>
    </row>
    <row r="100" spans="3:29" ht="17.100000000000001" customHeight="1">
      <c r="C100" s="1051"/>
      <c r="D100" s="952"/>
      <c r="E100" s="1280"/>
      <c r="F100" s="1039" t="s">
        <v>684</v>
      </c>
      <c r="G100" s="1039"/>
      <c r="H100" s="1039"/>
      <c r="I100" s="1276"/>
      <c r="J100" s="1160"/>
      <c r="K100" s="1161"/>
      <c r="L100" s="859"/>
      <c r="M100" s="859"/>
      <c r="N100" s="859"/>
      <c r="O100" s="859"/>
      <c r="P100" s="1277"/>
      <c r="Q100" s="1278"/>
      <c r="R100" s="1161"/>
      <c r="S100" s="859"/>
      <c r="T100" s="859"/>
      <c r="U100" s="859"/>
      <c r="V100" s="859"/>
      <c r="W100" s="860"/>
      <c r="X100" s="1279"/>
      <c r="Y100" s="1267"/>
      <c r="Z100" s="1267"/>
      <c r="AA100" s="1267"/>
      <c r="AB100" s="1267"/>
      <c r="AC100" s="1268"/>
    </row>
    <row r="101" spans="3:29" ht="17.100000000000001" customHeight="1">
      <c r="C101" s="873"/>
      <c r="D101" s="874"/>
      <c r="E101" s="875"/>
      <c r="F101" s="1288"/>
      <c r="G101" s="1288"/>
      <c r="H101" s="1288"/>
      <c r="I101" s="1289"/>
      <c r="J101" s="1290"/>
      <c r="K101" s="1291"/>
      <c r="L101" s="1292"/>
      <c r="M101" s="1292"/>
      <c r="N101" s="1292"/>
      <c r="O101" s="1292"/>
      <c r="P101" s="1293"/>
      <c r="Q101" s="1294"/>
      <c r="R101" s="1291"/>
      <c r="S101" s="1292"/>
      <c r="T101" s="1292"/>
      <c r="U101" s="1292"/>
      <c r="V101" s="1292"/>
      <c r="W101" s="1295"/>
      <c r="X101" s="1296"/>
      <c r="Y101" s="1269"/>
      <c r="Z101" s="1269"/>
      <c r="AA101" s="1269"/>
      <c r="AB101" s="1269"/>
      <c r="AC101" s="1270"/>
    </row>
    <row r="102" spans="3:29" ht="17.100000000000001" customHeight="1">
      <c r="C102" s="870" t="s">
        <v>685</v>
      </c>
      <c r="D102" s="871"/>
      <c r="E102" s="872"/>
      <c r="F102" s="1031" t="s">
        <v>686</v>
      </c>
      <c r="G102" s="1031"/>
      <c r="H102" s="1031"/>
      <c r="I102" s="1281"/>
      <c r="J102" s="1282"/>
      <c r="K102" s="1283"/>
      <c r="L102" s="1284"/>
      <c r="M102" s="1284"/>
      <c r="N102" s="1284"/>
      <c r="O102" s="1284"/>
      <c r="P102" s="1285"/>
      <c r="Q102" s="1286"/>
      <c r="R102" s="1283"/>
      <c r="S102" s="1284"/>
      <c r="T102" s="1284"/>
      <c r="U102" s="1284"/>
      <c r="V102" s="1284"/>
      <c r="W102" s="1287"/>
      <c r="X102" s="1275"/>
      <c r="Y102" s="1262"/>
      <c r="Z102" s="1262"/>
      <c r="AA102" s="1262"/>
      <c r="AB102" s="1262"/>
      <c r="AC102" s="1263"/>
    </row>
    <row r="103" spans="3:29" ht="17.100000000000001" customHeight="1">
      <c r="C103" s="1051"/>
      <c r="D103" s="952"/>
      <c r="E103" s="1280"/>
      <c r="F103" s="1039" t="s">
        <v>687</v>
      </c>
      <c r="G103" s="1039"/>
      <c r="H103" s="1039"/>
      <c r="I103" s="1276"/>
      <c r="J103" s="1160">
        <v>1</v>
      </c>
      <c r="K103" s="1161"/>
      <c r="L103" s="859">
        <v>1</v>
      </c>
      <c r="M103" s="859"/>
      <c r="N103" s="859"/>
      <c r="O103" s="859"/>
      <c r="P103" s="1277"/>
      <c r="Q103" s="1278"/>
      <c r="R103" s="1161"/>
      <c r="S103" s="859"/>
      <c r="T103" s="859"/>
      <c r="U103" s="859"/>
      <c r="V103" s="859"/>
      <c r="W103" s="860"/>
      <c r="X103" s="1279"/>
      <c r="Y103" s="1267"/>
      <c r="Z103" s="1267"/>
      <c r="AA103" s="1267"/>
      <c r="AB103" s="1267"/>
      <c r="AC103" s="1268"/>
    </row>
    <row r="104" spans="3:29" ht="17.100000000000001" customHeight="1">
      <c r="C104" s="1051"/>
      <c r="D104" s="952"/>
      <c r="E104" s="1280"/>
      <c r="F104" s="1039" t="s">
        <v>688</v>
      </c>
      <c r="G104" s="1039"/>
      <c r="H104" s="1039"/>
      <c r="I104" s="1276"/>
      <c r="J104" s="1160">
        <v>1</v>
      </c>
      <c r="K104" s="1161"/>
      <c r="L104" s="859">
        <v>2</v>
      </c>
      <c r="M104" s="859"/>
      <c r="N104" s="859"/>
      <c r="O104" s="859"/>
      <c r="P104" s="1277"/>
      <c r="Q104" s="1278"/>
      <c r="R104" s="1161"/>
      <c r="S104" s="859"/>
      <c r="T104" s="859"/>
      <c r="U104" s="859"/>
      <c r="V104" s="859"/>
      <c r="W104" s="860"/>
      <c r="X104" s="1279"/>
      <c r="Y104" s="1267"/>
      <c r="Z104" s="1267"/>
      <c r="AA104" s="1267"/>
      <c r="AB104" s="1267"/>
      <c r="AC104" s="1268"/>
    </row>
    <row r="105" spans="3:29" ht="17.100000000000001" customHeight="1">
      <c r="C105" s="1051"/>
      <c r="D105" s="952"/>
      <c r="E105" s="1280"/>
      <c r="F105" s="1039" t="s">
        <v>689</v>
      </c>
      <c r="G105" s="1039"/>
      <c r="H105" s="1039"/>
      <c r="I105" s="1276"/>
      <c r="J105" s="1160"/>
      <c r="K105" s="1161"/>
      <c r="L105" s="859"/>
      <c r="M105" s="859"/>
      <c r="N105" s="859"/>
      <c r="O105" s="859"/>
      <c r="P105" s="1277"/>
      <c r="Q105" s="1278"/>
      <c r="R105" s="1161"/>
      <c r="S105" s="859"/>
      <c r="T105" s="859"/>
      <c r="U105" s="859"/>
      <c r="V105" s="859"/>
      <c r="W105" s="860"/>
      <c r="X105" s="1279"/>
      <c r="Y105" s="1267"/>
      <c r="Z105" s="1267"/>
      <c r="AA105" s="1267"/>
      <c r="AB105" s="1267"/>
      <c r="AC105" s="1268"/>
    </row>
    <row r="106" spans="3:29" ht="17.100000000000001" customHeight="1">
      <c r="C106" s="1051"/>
      <c r="D106" s="952"/>
      <c r="E106" s="1280"/>
      <c r="F106" s="1039" t="s">
        <v>690</v>
      </c>
      <c r="G106" s="1039"/>
      <c r="H106" s="1039"/>
      <c r="I106" s="1276"/>
      <c r="J106" s="1160"/>
      <c r="K106" s="1161"/>
      <c r="L106" s="859"/>
      <c r="M106" s="859"/>
      <c r="N106" s="859"/>
      <c r="O106" s="859"/>
      <c r="P106" s="1277"/>
      <c r="Q106" s="1278"/>
      <c r="R106" s="1161"/>
      <c r="S106" s="859"/>
      <c r="T106" s="859"/>
      <c r="U106" s="859"/>
      <c r="V106" s="859"/>
      <c r="W106" s="860"/>
      <c r="X106" s="1279"/>
      <c r="Y106" s="1267"/>
      <c r="Z106" s="1267"/>
      <c r="AA106" s="1267"/>
      <c r="AB106" s="1267"/>
      <c r="AC106" s="1268"/>
    </row>
    <row r="107" spans="3:29" ht="17.100000000000001" customHeight="1">
      <c r="C107" s="1051"/>
      <c r="D107" s="952"/>
      <c r="E107" s="1280"/>
      <c r="F107" s="1039" t="s">
        <v>691</v>
      </c>
      <c r="G107" s="1039"/>
      <c r="H107" s="1039"/>
      <c r="I107" s="1276"/>
      <c r="J107" s="1160"/>
      <c r="K107" s="1161"/>
      <c r="L107" s="859"/>
      <c r="M107" s="859"/>
      <c r="N107" s="859"/>
      <c r="O107" s="859"/>
      <c r="P107" s="1277"/>
      <c r="Q107" s="1278"/>
      <c r="R107" s="1161"/>
      <c r="S107" s="859"/>
      <c r="T107" s="859"/>
      <c r="U107" s="859"/>
      <c r="V107" s="859"/>
      <c r="W107" s="860"/>
      <c r="X107" s="1279"/>
      <c r="Y107" s="1267"/>
      <c r="Z107" s="1267"/>
      <c r="AA107" s="1267"/>
      <c r="AB107" s="1267"/>
      <c r="AC107" s="1268"/>
    </row>
    <row r="108" spans="3:29" ht="17.100000000000001" customHeight="1">
      <c r="C108" s="1051"/>
      <c r="D108" s="952"/>
      <c r="E108" s="1280"/>
      <c r="F108" s="1039" t="s">
        <v>692</v>
      </c>
      <c r="G108" s="1039"/>
      <c r="H108" s="1039"/>
      <c r="I108" s="1276"/>
      <c r="J108" s="1160"/>
      <c r="K108" s="1161"/>
      <c r="L108" s="859"/>
      <c r="M108" s="859"/>
      <c r="N108" s="859"/>
      <c r="O108" s="859"/>
      <c r="P108" s="1277"/>
      <c r="Q108" s="1278"/>
      <c r="R108" s="1161"/>
      <c r="S108" s="859"/>
      <c r="T108" s="859"/>
      <c r="U108" s="859"/>
      <c r="V108" s="859"/>
      <c r="W108" s="860"/>
      <c r="X108" s="1279"/>
      <c r="Y108" s="1267"/>
      <c r="Z108" s="1267"/>
      <c r="AA108" s="1267"/>
      <c r="AB108" s="1267"/>
      <c r="AC108" s="1268"/>
    </row>
    <row r="109" spans="3:29" ht="17.100000000000001" customHeight="1">
      <c r="C109" s="1051"/>
      <c r="D109" s="952"/>
      <c r="E109" s="1280"/>
      <c r="F109" s="1039" t="s">
        <v>693</v>
      </c>
      <c r="G109" s="1039"/>
      <c r="H109" s="1039"/>
      <c r="I109" s="1276"/>
      <c r="J109" s="1160"/>
      <c r="K109" s="1161"/>
      <c r="L109" s="859"/>
      <c r="M109" s="859"/>
      <c r="N109" s="859"/>
      <c r="O109" s="859"/>
      <c r="P109" s="1277"/>
      <c r="Q109" s="1278"/>
      <c r="R109" s="1161"/>
      <c r="S109" s="859"/>
      <c r="T109" s="859"/>
      <c r="U109" s="859"/>
      <c r="V109" s="859"/>
      <c r="W109" s="860"/>
      <c r="X109" s="1279"/>
      <c r="Y109" s="1267"/>
      <c r="Z109" s="1267"/>
      <c r="AA109" s="1267"/>
      <c r="AB109" s="1267"/>
      <c r="AC109" s="1268"/>
    </row>
    <row r="110" spans="3:29" ht="17.100000000000001" customHeight="1">
      <c r="C110" s="1051"/>
      <c r="D110" s="952"/>
      <c r="E110" s="1280"/>
      <c r="F110" s="1039" t="s">
        <v>694</v>
      </c>
      <c r="G110" s="1039"/>
      <c r="H110" s="1039"/>
      <c r="I110" s="1276"/>
      <c r="J110" s="1160"/>
      <c r="K110" s="1161"/>
      <c r="L110" s="859"/>
      <c r="M110" s="859"/>
      <c r="N110" s="859"/>
      <c r="O110" s="859"/>
      <c r="P110" s="1277"/>
      <c r="Q110" s="1278"/>
      <c r="R110" s="1161"/>
      <c r="S110" s="859"/>
      <c r="T110" s="859"/>
      <c r="U110" s="859"/>
      <c r="V110" s="859"/>
      <c r="W110" s="860"/>
      <c r="X110" s="1279"/>
      <c r="Y110" s="1267"/>
      <c r="Z110" s="1267"/>
      <c r="AA110" s="1267"/>
      <c r="AB110" s="1267"/>
      <c r="AC110" s="1268"/>
    </row>
    <row r="111" spans="3:29" ht="17.100000000000001" customHeight="1">
      <c r="C111" s="1051"/>
      <c r="D111" s="952"/>
      <c r="E111" s="1280"/>
      <c r="F111" s="1039" t="s">
        <v>695</v>
      </c>
      <c r="G111" s="1039"/>
      <c r="H111" s="1039"/>
      <c r="I111" s="1276"/>
      <c r="J111" s="1160"/>
      <c r="K111" s="1161"/>
      <c r="L111" s="859"/>
      <c r="M111" s="859"/>
      <c r="N111" s="859"/>
      <c r="O111" s="859"/>
      <c r="P111" s="1277"/>
      <c r="Q111" s="1278"/>
      <c r="R111" s="1161"/>
      <c r="S111" s="859"/>
      <c r="T111" s="859"/>
      <c r="U111" s="859"/>
      <c r="V111" s="859"/>
      <c r="W111" s="860"/>
      <c r="X111" s="1279"/>
      <c r="Y111" s="1267"/>
      <c r="Z111" s="1267"/>
      <c r="AA111" s="1267"/>
      <c r="AB111" s="1267"/>
      <c r="AC111" s="1268"/>
    </row>
    <row r="112" spans="3:29" ht="17.100000000000001" customHeight="1">
      <c r="C112" s="1051"/>
      <c r="D112" s="952"/>
      <c r="E112" s="1280"/>
      <c r="F112" s="1039" t="s">
        <v>696</v>
      </c>
      <c r="G112" s="1039"/>
      <c r="H112" s="1039"/>
      <c r="I112" s="1276"/>
      <c r="J112" s="1160"/>
      <c r="K112" s="1161"/>
      <c r="L112" s="859"/>
      <c r="M112" s="859"/>
      <c r="N112" s="859"/>
      <c r="O112" s="859"/>
      <c r="P112" s="1277"/>
      <c r="Q112" s="1278"/>
      <c r="R112" s="1161"/>
      <c r="S112" s="859"/>
      <c r="T112" s="859"/>
      <c r="U112" s="859"/>
      <c r="V112" s="859"/>
      <c r="W112" s="860"/>
      <c r="X112" s="1279"/>
      <c r="Y112" s="1267"/>
      <c r="Z112" s="1267"/>
      <c r="AA112" s="1267"/>
      <c r="AB112" s="1267"/>
      <c r="AC112" s="1268"/>
    </row>
    <row r="113" spans="2:30" ht="17.100000000000001" customHeight="1">
      <c r="C113" s="873"/>
      <c r="D113" s="874"/>
      <c r="E113" s="875"/>
      <c r="F113" s="1288"/>
      <c r="G113" s="1288"/>
      <c r="H113" s="1288"/>
      <c r="I113" s="1289"/>
      <c r="J113" s="1290"/>
      <c r="K113" s="1291"/>
      <c r="L113" s="1292"/>
      <c r="M113" s="1292"/>
      <c r="N113" s="1292"/>
      <c r="O113" s="1292"/>
      <c r="P113" s="1293"/>
      <c r="Q113" s="1294"/>
      <c r="R113" s="1291"/>
      <c r="S113" s="1292"/>
      <c r="T113" s="1292"/>
      <c r="U113" s="1292"/>
      <c r="V113" s="1292"/>
      <c r="W113" s="1295"/>
      <c r="X113" s="1296"/>
      <c r="Y113" s="1269"/>
      <c r="Z113" s="1269"/>
      <c r="AA113" s="1269"/>
      <c r="AB113" s="1269"/>
      <c r="AC113" s="1270"/>
    </row>
    <row r="114" spans="2:30" ht="17.100000000000001" customHeight="1">
      <c r="C114" s="315"/>
      <c r="D114" s="315"/>
      <c r="E114" s="315"/>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row>
    <row r="115" spans="2:30" ht="17.100000000000001" customHeight="1">
      <c r="B115" s="292" t="str">
        <f>ROMAN(15)</f>
        <v>XV</v>
      </c>
      <c r="C115" s="293" t="s">
        <v>697</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row>
    <row r="116" spans="2:30" ht="17.100000000000001" customHeight="1">
      <c r="B116" s="291"/>
      <c r="C116" s="821"/>
      <c r="D116" s="822"/>
      <c r="E116" s="822"/>
      <c r="F116" s="822"/>
      <c r="G116" s="822"/>
      <c r="H116" s="822"/>
      <c r="I116" s="928"/>
      <c r="J116" s="821" t="s">
        <v>518</v>
      </c>
      <c r="K116" s="822"/>
      <c r="L116" s="822"/>
      <c r="M116" s="822"/>
      <c r="N116" s="822"/>
      <c r="O116" s="822"/>
      <c r="P116" s="822"/>
      <c r="Q116" s="822"/>
      <c r="R116" s="822"/>
      <c r="S116" s="1209"/>
      <c r="T116" s="821" t="s">
        <v>520</v>
      </c>
      <c r="U116" s="822"/>
      <c r="V116" s="822"/>
      <c r="W116" s="822"/>
      <c r="X116" s="822"/>
      <c r="Y116" s="1209"/>
      <c r="Z116" s="1208" t="s">
        <v>698</v>
      </c>
      <c r="AA116" s="822"/>
      <c r="AB116" s="822"/>
      <c r="AC116" s="1209"/>
      <c r="AD116" s="291"/>
    </row>
    <row r="117" spans="2:30" ht="17.100000000000001" customHeight="1">
      <c r="B117" s="291"/>
      <c r="C117" s="1029"/>
      <c r="D117" s="1030"/>
      <c r="E117" s="1030"/>
      <c r="F117" s="1030"/>
      <c r="G117" s="1030"/>
      <c r="H117" s="1030"/>
      <c r="I117" s="1210"/>
      <c r="J117" s="1029" t="s">
        <v>571</v>
      </c>
      <c r="K117" s="1030"/>
      <c r="L117" s="1030"/>
      <c r="M117" s="1030" t="s">
        <v>699</v>
      </c>
      <c r="N117" s="1030"/>
      <c r="O117" s="1030"/>
      <c r="P117" s="1030" t="s">
        <v>700</v>
      </c>
      <c r="Q117" s="1030"/>
      <c r="R117" s="1030"/>
      <c r="S117" s="1045"/>
      <c r="T117" s="1029" t="s">
        <v>571</v>
      </c>
      <c r="U117" s="1030"/>
      <c r="V117" s="1030"/>
      <c r="W117" s="1030" t="s">
        <v>699</v>
      </c>
      <c r="X117" s="1030"/>
      <c r="Y117" s="1045"/>
      <c r="Z117" s="1061"/>
      <c r="AA117" s="1030"/>
      <c r="AB117" s="1030"/>
      <c r="AC117" s="1045"/>
      <c r="AD117" s="291"/>
    </row>
    <row r="118" spans="2:30" ht="17.100000000000001" customHeight="1">
      <c r="C118" s="870" t="s">
        <v>701</v>
      </c>
      <c r="D118" s="871"/>
      <c r="E118" s="1050"/>
      <c r="F118" s="1297" t="s">
        <v>702</v>
      </c>
      <c r="G118" s="1262"/>
      <c r="H118" s="1262"/>
      <c r="I118" s="1298"/>
      <c r="J118" s="1211">
        <v>0</v>
      </c>
      <c r="K118" s="1212"/>
      <c r="L118" s="1212"/>
      <c r="M118" s="1213">
        <v>0</v>
      </c>
      <c r="N118" s="1213"/>
      <c r="O118" s="1213"/>
      <c r="P118" s="1215">
        <v>0</v>
      </c>
      <c r="Q118" s="1215"/>
      <c r="R118" s="1215"/>
      <c r="S118" s="1216"/>
      <c r="T118" s="1211">
        <v>0</v>
      </c>
      <c r="U118" s="1212"/>
      <c r="V118" s="1212"/>
      <c r="W118" s="1213">
        <v>0</v>
      </c>
      <c r="X118" s="1213"/>
      <c r="Y118" s="1300"/>
      <c r="Z118" s="1208" t="s">
        <v>703</v>
      </c>
      <c r="AA118" s="942"/>
      <c r="AB118" s="942"/>
      <c r="AC118" s="948"/>
    </row>
    <row r="119" spans="2:30" ht="17.100000000000001" customHeight="1">
      <c r="C119" s="1051"/>
      <c r="D119" s="952"/>
      <c r="E119" s="1052"/>
      <c r="F119" s="1305" t="s">
        <v>704</v>
      </c>
      <c r="G119" s="1267"/>
      <c r="H119" s="1267"/>
      <c r="I119" s="1306"/>
      <c r="J119" s="1221">
        <v>0</v>
      </c>
      <c r="K119" s="1222"/>
      <c r="L119" s="1222"/>
      <c r="M119" s="1223">
        <v>0</v>
      </c>
      <c r="N119" s="1223"/>
      <c r="O119" s="1223"/>
      <c r="P119" s="1225">
        <v>0</v>
      </c>
      <c r="Q119" s="1225"/>
      <c r="R119" s="1225"/>
      <c r="S119" s="1226"/>
      <c r="T119" s="1221">
        <v>0</v>
      </c>
      <c r="U119" s="1222"/>
      <c r="V119" s="1222"/>
      <c r="W119" s="1223">
        <v>0</v>
      </c>
      <c r="X119" s="1223"/>
      <c r="Y119" s="1307"/>
      <c r="Z119" s="1301"/>
      <c r="AA119" s="1302"/>
      <c r="AB119" s="1302"/>
      <c r="AC119" s="1303"/>
    </row>
    <row r="120" spans="2:30" ht="17.100000000000001" customHeight="1">
      <c r="C120" s="1051"/>
      <c r="D120" s="952"/>
      <c r="E120" s="1052"/>
      <c r="F120" s="1308" t="s">
        <v>705</v>
      </c>
      <c r="G120" s="1269"/>
      <c r="H120" s="1269"/>
      <c r="I120" s="1309"/>
      <c r="J120" s="1231">
        <v>0</v>
      </c>
      <c r="K120" s="1232"/>
      <c r="L120" s="1232"/>
      <c r="M120" s="1233">
        <v>0</v>
      </c>
      <c r="N120" s="1233"/>
      <c r="O120" s="1233"/>
      <c r="P120" s="1235">
        <v>0</v>
      </c>
      <c r="Q120" s="1235"/>
      <c r="R120" s="1235"/>
      <c r="S120" s="1236"/>
      <c r="T120" s="1231">
        <v>0</v>
      </c>
      <c r="U120" s="1232"/>
      <c r="V120" s="1232"/>
      <c r="W120" s="1233">
        <v>0</v>
      </c>
      <c r="X120" s="1233"/>
      <c r="Y120" s="1299"/>
      <c r="Z120" s="1304"/>
      <c r="AA120" s="944"/>
      <c r="AB120" s="944"/>
      <c r="AC120" s="949"/>
    </row>
    <row r="121" spans="2:30" ht="17.100000000000001" customHeight="1">
      <c r="C121" s="1051"/>
      <c r="D121" s="952"/>
      <c r="E121" s="1052"/>
      <c r="F121" s="1297" t="s">
        <v>706</v>
      </c>
      <c r="G121" s="1262"/>
      <c r="H121" s="1262"/>
      <c r="I121" s="1298"/>
      <c r="J121" s="1211">
        <v>0</v>
      </c>
      <c r="K121" s="1212"/>
      <c r="L121" s="1212"/>
      <c r="M121" s="1213">
        <v>0</v>
      </c>
      <c r="N121" s="1213"/>
      <c r="O121" s="1213"/>
      <c r="P121" s="1215">
        <v>0</v>
      </c>
      <c r="Q121" s="1215"/>
      <c r="R121" s="1215"/>
      <c r="S121" s="1216"/>
      <c r="T121" s="1211">
        <v>0</v>
      </c>
      <c r="U121" s="1212"/>
      <c r="V121" s="1212"/>
      <c r="W121" s="1213">
        <v>0</v>
      </c>
      <c r="X121" s="1213"/>
      <c r="Y121" s="1300"/>
      <c r="Z121" s="1208" t="s">
        <v>707</v>
      </c>
      <c r="AA121" s="942"/>
      <c r="AB121" s="942"/>
      <c r="AC121" s="948"/>
    </row>
    <row r="122" spans="2:30" ht="17.100000000000001" customHeight="1">
      <c r="C122" s="1051"/>
      <c r="D122" s="952"/>
      <c r="E122" s="1052"/>
      <c r="F122" s="1305" t="s">
        <v>708</v>
      </c>
      <c r="G122" s="1267"/>
      <c r="H122" s="1267"/>
      <c r="I122" s="1306"/>
      <c r="J122" s="1221">
        <v>0</v>
      </c>
      <c r="K122" s="1222"/>
      <c r="L122" s="1222"/>
      <c r="M122" s="1223">
        <v>0</v>
      </c>
      <c r="N122" s="1223"/>
      <c r="O122" s="1223"/>
      <c r="P122" s="1225">
        <v>0</v>
      </c>
      <c r="Q122" s="1225"/>
      <c r="R122" s="1225"/>
      <c r="S122" s="1226"/>
      <c r="T122" s="1221">
        <v>0</v>
      </c>
      <c r="U122" s="1222"/>
      <c r="V122" s="1222"/>
      <c r="W122" s="1223">
        <v>0</v>
      </c>
      <c r="X122" s="1223"/>
      <c r="Y122" s="1307"/>
      <c r="Z122" s="1301"/>
      <c r="AA122" s="1302"/>
      <c r="AB122" s="1302"/>
      <c r="AC122" s="1303"/>
    </row>
    <row r="123" spans="2:30" ht="17.100000000000001" customHeight="1">
      <c r="C123" s="1051"/>
      <c r="D123" s="952"/>
      <c r="E123" s="1052"/>
      <c r="F123" s="1305" t="s">
        <v>709</v>
      </c>
      <c r="G123" s="1267"/>
      <c r="H123" s="1267"/>
      <c r="I123" s="1306"/>
      <c r="J123" s="1221">
        <v>0</v>
      </c>
      <c r="K123" s="1222"/>
      <c r="L123" s="1222"/>
      <c r="M123" s="1223">
        <v>0</v>
      </c>
      <c r="N123" s="1223"/>
      <c r="O123" s="1223"/>
      <c r="P123" s="1225">
        <v>0</v>
      </c>
      <c r="Q123" s="1225"/>
      <c r="R123" s="1225"/>
      <c r="S123" s="1226"/>
      <c r="T123" s="1221">
        <v>0</v>
      </c>
      <c r="U123" s="1222"/>
      <c r="V123" s="1222"/>
      <c r="W123" s="1223">
        <v>0</v>
      </c>
      <c r="X123" s="1223"/>
      <c r="Y123" s="1307"/>
      <c r="Z123" s="1301"/>
      <c r="AA123" s="1302"/>
      <c r="AB123" s="1302"/>
      <c r="AC123" s="1303"/>
    </row>
    <row r="124" spans="2:30" ht="17.100000000000001" customHeight="1">
      <c r="C124" s="1051"/>
      <c r="D124" s="952"/>
      <c r="E124" s="1052"/>
      <c r="F124" s="1308"/>
      <c r="G124" s="1269"/>
      <c r="H124" s="1269"/>
      <c r="I124" s="1309"/>
      <c r="J124" s="1231">
        <v>0</v>
      </c>
      <c r="K124" s="1232"/>
      <c r="L124" s="1232"/>
      <c r="M124" s="1233">
        <v>0</v>
      </c>
      <c r="N124" s="1233"/>
      <c r="O124" s="1233"/>
      <c r="P124" s="1235">
        <v>0</v>
      </c>
      <c r="Q124" s="1235"/>
      <c r="R124" s="1235"/>
      <c r="S124" s="1236"/>
      <c r="T124" s="1231">
        <v>0</v>
      </c>
      <c r="U124" s="1232"/>
      <c r="V124" s="1232"/>
      <c r="W124" s="1233">
        <v>0</v>
      </c>
      <c r="X124" s="1233"/>
      <c r="Y124" s="1299"/>
      <c r="Z124" s="1304"/>
      <c r="AA124" s="944"/>
      <c r="AB124" s="944"/>
      <c r="AC124" s="949"/>
    </row>
    <row r="125" spans="2:30" ht="17.100000000000001" customHeight="1">
      <c r="C125" s="1051"/>
      <c r="D125" s="952"/>
      <c r="E125" s="1052"/>
      <c r="F125" s="1297" t="s">
        <v>710</v>
      </c>
      <c r="G125" s="1262"/>
      <c r="H125" s="1262"/>
      <c r="I125" s="1298"/>
      <c r="J125" s="1211">
        <v>0</v>
      </c>
      <c r="K125" s="1212"/>
      <c r="L125" s="1212"/>
      <c r="M125" s="1213">
        <v>0</v>
      </c>
      <c r="N125" s="1213"/>
      <c r="O125" s="1213"/>
      <c r="P125" s="1215">
        <v>0</v>
      </c>
      <c r="Q125" s="1215"/>
      <c r="R125" s="1215"/>
      <c r="S125" s="1216"/>
      <c r="T125" s="1211">
        <v>0</v>
      </c>
      <c r="U125" s="1212"/>
      <c r="V125" s="1212"/>
      <c r="W125" s="1213">
        <v>0</v>
      </c>
      <c r="X125" s="1213"/>
      <c r="Y125" s="1300"/>
      <c r="Z125" s="879" t="s">
        <v>711</v>
      </c>
      <c r="AA125" s="879"/>
      <c r="AB125" s="879"/>
      <c r="AC125" s="884"/>
    </row>
    <row r="126" spans="2:30" ht="17.100000000000001" customHeight="1">
      <c r="C126" s="1051"/>
      <c r="D126" s="952"/>
      <c r="E126" s="1052"/>
      <c r="F126" s="1305" t="s">
        <v>712</v>
      </c>
      <c r="G126" s="1267"/>
      <c r="H126" s="1267"/>
      <c r="I126" s="1306"/>
      <c r="J126" s="1221">
        <v>0</v>
      </c>
      <c r="K126" s="1222"/>
      <c r="L126" s="1222"/>
      <c r="M126" s="1223">
        <v>0</v>
      </c>
      <c r="N126" s="1223"/>
      <c r="O126" s="1223"/>
      <c r="P126" s="1225">
        <v>0</v>
      </c>
      <c r="Q126" s="1225"/>
      <c r="R126" s="1225"/>
      <c r="S126" s="1226"/>
      <c r="T126" s="1221">
        <v>0</v>
      </c>
      <c r="U126" s="1222"/>
      <c r="V126" s="1222"/>
      <c r="W126" s="1223">
        <v>0</v>
      </c>
      <c r="X126" s="1223"/>
      <c r="Y126" s="1307"/>
      <c r="Z126" s="1095"/>
      <c r="AA126" s="1095"/>
      <c r="AB126" s="1095"/>
      <c r="AC126" s="1096"/>
    </row>
    <row r="127" spans="2:30" ht="17.100000000000001" customHeight="1">
      <c r="C127" s="1051"/>
      <c r="D127" s="952"/>
      <c r="E127" s="1052"/>
      <c r="F127" s="1305" t="s">
        <v>713</v>
      </c>
      <c r="G127" s="1267"/>
      <c r="H127" s="1267"/>
      <c r="I127" s="1306"/>
      <c r="J127" s="1221">
        <v>0</v>
      </c>
      <c r="K127" s="1222"/>
      <c r="L127" s="1222"/>
      <c r="M127" s="1223">
        <v>0</v>
      </c>
      <c r="N127" s="1223"/>
      <c r="O127" s="1223"/>
      <c r="P127" s="1225">
        <v>0</v>
      </c>
      <c r="Q127" s="1225"/>
      <c r="R127" s="1225"/>
      <c r="S127" s="1226"/>
      <c r="T127" s="1221">
        <v>0</v>
      </c>
      <c r="U127" s="1222"/>
      <c r="V127" s="1222"/>
      <c r="W127" s="1223">
        <v>0</v>
      </c>
      <c r="X127" s="1223"/>
      <c r="Y127" s="1307"/>
      <c r="Z127" s="1095"/>
      <c r="AA127" s="1095"/>
      <c r="AB127" s="1095"/>
      <c r="AC127" s="1096"/>
    </row>
    <row r="128" spans="2:30" ht="17.100000000000001" customHeight="1">
      <c r="C128" s="1051"/>
      <c r="D128" s="952"/>
      <c r="E128" s="1052"/>
      <c r="F128" s="1305" t="s">
        <v>714</v>
      </c>
      <c r="G128" s="1267"/>
      <c r="H128" s="1267"/>
      <c r="I128" s="1306"/>
      <c r="J128" s="1221">
        <v>0</v>
      </c>
      <c r="K128" s="1222"/>
      <c r="L128" s="1222"/>
      <c r="M128" s="1223">
        <v>0</v>
      </c>
      <c r="N128" s="1223"/>
      <c r="O128" s="1223"/>
      <c r="P128" s="1225">
        <v>0</v>
      </c>
      <c r="Q128" s="1225"/>
      <c r="R128" s="1225"/>
      <c r="S128" s="1226"/>
      <c r="T128" s="1221">
        <v>0</v>
      </c>
      <c r="U128" s="1222"/>
      <c r="V128" s="1222"/>
      <c r="W128" s="1223">
        <v>0</v>
      </c>
      <c r="X128" s="1223"/>
      <c r="Y128" s="1307"/>
      <c r="Z128" s="1095"/>
      <c r="AA128" s="1095"/>
      <c r="AB128" s="1095"/>
      <c r="AC128" s="1096"/>
    </row>
    <row r="129" spans="3:29" ht="17.100000000000001" customHeight="1">
      <c r="C129" s="1051"/>
      <c r="D129" s="952"/>
      <c r="E129" s="1052"/>
      <c r="F129" s="1305"/>
      <c r="G129" s="1267"/>
      <c r="H129" s="1267"/>
      <c r="I129" s="1306"/>
      <c r="J129" s="1221">
        <v>0</v>
      </c>
      <c r="K129" s="1222"/>
      <c r="L129" s="1222"/>
      <c r="M129" s="1223">
        <v>0</v>
      </c>
      <c r="N129" s="1223"/>
      <c r="O129" s="1223"/>
      <c r="P129" s="1225">
        <v>0</v>
      </c>
      <c r="Q129" s="1225"/>
      <c r="R129" s="1225"/>
      <c r="S129" s="1226"/>
      <c r="T129" s="1221">
        <v>0</v>
      </c>
      <c r="U129" s="1222"/>
      <c r="V129" s="1222"/>
      <c r="W129" s="1223">
        <v>0</v>
      </c>
      <c r="X129" s="1223"/>
      <c r="Y129" s="1307"/>
      <c r="Z129" s="1095"/>
      <c r="AA129" s="1095"/>
      <c r="AB129" s="1095"/>
      <c r="AC129" s="1096"/>
    </row>
    <row r="130" spans="3:29" ht="17.100000000000001" customHeight="1">
      <c r="C130" s="873"/>
      <c r="D130" s="874"/>
      <c r="E130" s="1053"/>
      <c r="F130" s="1308"/>
      <c r="G130" s="1269"/>
      <c r="H130" s="1269"/>
      <c r="I130" s="1309"/>
      <c r="J130" s="1231">
        <v>0</v>
      </c>
      <c r="K130" s="1232"/>
      <c r="L130" s="1232"/>
      <c r="M130" s="1233">
        <v>0</v>
      </c>
      <c r="N130" s="1233"/>
      <c r="O130" s="1233"/>
      <c r="P130" s="1235">
        <v>0</v>
      </c>
      <c r="Q130" s="1235"/>
      <c r="R130" s="1235"/>
      <c r="S130" s="1236"/>
      <c r="T130" s="1231">
        <v>0</v>
      </c>
      <c r="U130" s="1232"/>
      <c r="V130" s="1232"/>
      <c r="W130" s="1233">
        <v>0</v>
      </c>
      <c r="X130" s="1233"/>
      <c r="Y130" s="1299"/>
      <c r="Z130" s="882"/>
      <c r="AA130" s="882"/>
      <c r="AB130" s="882"/>
      <c r="AC130" s="885"/>
    </row>
    <row r="131" spans="3:29" ht="17.100000000000001" customHeight="1">
      <c r="C131" s="1049" t="s">
        <v>715</v>
      </c>
      <c r="D131" s="879"/>
      <c r="E131" s="884"/>
      <c r="F131" s="1297" t="s">
        <v>716</v>
      </c>
      <c r="G131" s="1262"/>
      <c r="H131" s="1262"/>
      <c r="I131" s="1298"/>
      <c r="J131" s="1211">
        <v>0</v>
      </c>
      <c r="K131" s="1212"/>
      <c r="L131" s="1212"/>
      <c r="M131" s="1213">
        <v>0</v>
      </c>
      <c r="N131" s="1213"/>
      <c r="O131" s="1213"/>
      <c r="P131" s="1215">
        <v>0</v>
      </c>
      <c r="Q131" s="1215"/>
      <c r="R131" s="1215"/>
      <c r="S131" s="1216"/>
      <c r="T131" s="1211">
        <v>0</v>
      </c>
      <c r="U131" s="1212"/>
      <c r="V131" s="1212"/>
      <c r="W131" s="1213">
        <v>0</v>
      </c>
      <c r="X131" s="1213"/>
      <c r="Y131" s="1300"/>
      <c r="Z131" s="871"/>
      <c r="AA131" s="871"/>
      <c r="AB131" s="871"/>
      <c r="AC131" s="1050"/>
    </row>
    <row r="132" spans="3:29" ht="17.100000000000001" customHeight="1">
      <c r="C132" s="1094"/>
      <c r="D132" s="1095"/>
      <c r="E132" s="1096"/>
      <c r="F132" s="1305" t="s">
        <v>717</v>
      </c>
      <c r="G132" s="1267"/>
      <c r="H132" s="1267"/>
      <c r="I132" s="1306"/>
      <c r="J132" s="1221"/>
      <c r="K132" s="1222"/>
      <c r="L132" s="1222"/>
      <c r="M132" s="1223"/>
      <c r="N132" s="1223"/>
      <c r="O132" s="1223"/>
      <c r="P132" s="1225"/>
      <c r="Q132" s="1225"/>
      <c r="R132" s="1225"/>
      <c r="S132" s="1226"/>
      <c r="T132" s="1221"/>
      <c r="U132" s="1222"/>
      <c r="V132" s="1222"/>
      <c r="W132" s="1223"/>
      <c r="X132" s="1223"/>
      <c r="Y132" s="1307"/>
      <c r="Z132" s="952"/>
      <c r="AA132" s="952"/>
      <c r="AB132" s="952"/>
      <c r="AC132" s="1052"/>
    </row>
    <row r="133" spans="3:29" ht="17.100000000000001" customHeight="1">
      <c r="C133" s="1097"/>
      <c r="D133" s="882"/>
      <c r="E133" s="885"/>
      <c r="F133" s="1308" t="s">
        <v>718</v>
      </c>
      <c r="G133" s="1269"/>
      <c r="H133" s="1269"/>
      <c r="I133" s="1309"/>
      <c r="J133" s="1231"/>
      <c r="K133" s="1232"/>
      <c r="L133" s="1232"/>
      <c r="M133" s="1233"/>
      <c r="N133" s="1233"/>
      <c r="O133" s="1233"/>
      <c r="P133" s="1235"/>
      <c r="Q133" s="1235"/>
      <c r="R133" s="1235"/>
      <c r="S133" s="1236"/>
      <c r="T133" s="1231"/>
      <c r="U133" s="1232"/>
      <c r="V133" s="1232"/>
      <c r="W133" s="1233"/>
      <c r="X133" s="1233"/>
      <c r="Y133" s="1299"/>
      <c r="Z133" s="874"/>
      <c r="AA133" s="874"/>
      <c r="AB133" s="874"/>
      <c r="AC133" s="1053"/>
    </row>
    <row r="134" spans="3:29" ht="17.100000000000001" customHeight="1">
      <c r="C134" s="1049" t="s">
        <v>719</v>
      </c>
      <c r="D134" s="879"/>
      <c r="E134" s="884"/>
      <c r="F134" s="1297" t="s">
        <v>720</v>
      </c>
      <c r="G134" s="1262" t="s">
        <v>721</v>
      </c>
      <c r="H134" s="1262"/>
      <c r="I134" s="1298"/>
      <c r="J134" s="1211">
        <v>0</v>
      </c>
      <c r="K134" s="1212"/>
      <c r="L134" s="1212"/>
      <c r="M134" s="1213">
        <v>0</v>
      </c>
      <c r="N134" s="1213"/>
      <c r="O134" s="1213"/>
      <c r="P134" s="1215">
        <v>0</v>
      </c>
      <c r="Q134" s="1215"/>
      <c r="R134" s="1215"/>
      <c r="S134" s="1216"/>
      <c r="T134" s="1211">
        <v>0</v>
      </c>
      <c r="U134" s="1212"/>
      <c r="V134" s="1212"/>
      <c r="W134" s="1213">
        <v>0</v>
      </c>
      <c r="X134" s="1213"/>
      <c r="Y134" s="1300"/>
      <c r="Z134" s="871"/>
      <c r="AA134" s="871"/>
      <c r="AB134" s="871"/>
      <c r="AC134" s="1050"/>
    </row>
    <row r="135" spans="3:29" ht="17.100000000000001" customHeight="1">
      <c r="C135" s="1094"/>
      <c r="D135" s="1095"/>
      <c r="E135" s="1096"/>
      <c r="F135" s="1305"/>
      <c r="G135" s="1267"/>
      <c r="H135" s="1267"/>
      <c r="I135" s="1306"/>
      <c r="J135" s="1221"/>
      <c r="K135" s="1222"/>
      <c r="L135" s="1222"/>
      <c r="M135" s="1223"/>
      <c r="N135" s="1223"/>
      <c r="O135" s="1223"/>
      <c r="P135" s="1225"/>
      <c r="Q135" s="1225"/>
      <c r="R135" s="1225"/>
      <c r="S135" s="1226"/>
      <c r="T135" s="1221"/>
      <c r="U135" s="1222"/>
      <c r="V135" s="1222"/>
      <c r="W135" s="1223"/>
      <c r="X135" s="1223"/>
      <c r="Y135" s="1307"/>
      <c r="Z135" s="952"/>
      <c r="AA135" s="952"/>
      <c r="AB135" s="952"/>
      <c r="AC135" s="1052"/>
    </row>
    <row r="136" spans="3:29" ht="17.100000000000001" customHeight="1">
      <c r="C136" s="1094"/>
      <c r="D136" s="1095"/>
      <c r="E136" s="1096"/>
      <c r="F136" s="1308" t="s">
        <v>722</v>
      </c>
      <c r="G136" s="1269"/>
      <c r="H136" s="1269"/>
      <c r="I136" s="1309"/>
      <c r="J136" s="1231"/>
      <c r="K136" s="1232"/>
      <c r="L136" s="1232"/>
      <c r="M136" s="1233"/>
      <c r="N136" s="1233"/>
      <c r="O136" s="1233"/>
      <c r="P136" s="1235"/>
      <c r="Q136" s="1235"/>
      <c r="R136" s="1235"/>
      <c r="S136" s="1236"/>
      <c r="T136" s="1231"/>
      <c r="U136" s="1232"/>
      <c r="V136" s="1232"/>
      <c r="W136" s="1233"/>
      <c r="X136" s="1233"/>
      <c r="Y136" s="1299"/>
      <c r="Z136" s="874"/>
      <c r="AA136" s="874"/>
      <c r="AB136" s="874"/>
      <c r="AC136" s="1053"/>
    </row>
    <row r="137" spans="3:29" ht="17.100000000000001" customHeight="1">
      <c r="C137" s="916" t="s">
        <v>413</v>
      </c>
      <c r="D137" s="917"/>
      <c r="E137" s="918"/>
      <c r="F137" s="1099" t="s">
        <v>414</v>
      </c>
      <c r="G137" s="1099"/>
      <c r="H137" s="1099"/>
      <c r="I137" s="1099"/>
      <c r="J137" s="1099"/>
      <c r="K137" s="1099"/>
      <c r="L137" s="1099"/>
      <c r="M137" s="1099"/>
      <c r="N137" s="1099"/>
      <c r="O137" s="1099"/>
      <c r="P137" s="1099"/>
      <c r="Q137" s="1099"/>
      <c r="R137" s="1099"/>
      <c r="S137" s="1099"/>
      <c r="T137" s="1099"/>
      <c r="U137" s="1099"/>
      <c r="V137" s="1099"/>
      <c r="W137" s="1099"/>
      <c r="X137" s="1099"/>
      <c r="Y137" s="1099"/>
      <c r="Z137" s="1099"/>
      <c r="AA137" s="1099"/>
      <c r="AB137" s="1099"/>
      <c r="AC137" s="1100"/>
    </row>
    <row r="138" spans="3:29" ht="17.100000000000001" customHeight="1">
      <c r="C138" s="919"/>
      <c r="D138" s="920"/>
      <c r="E138" s="921"/>
      <c r="F138" s="1105"/>
      <c r="G138" s="1105"/>
      <c r="H138" s="1105"/>
      <c r="I138" s="1105"/>
      <c r="J138" s="1105"/>
      <c r="K138" s="1105"/>
      <c r="L138" s="1105"/>
      <c r="M138" s="1105"/>
      <c r="N138" s="1105"/>
      <c r="O138" s="1105"/>
      <c r="P138" s="1105"/>
      <c r="Q138" s="1105"/>
      <c r="R138" s="1105"/>
      <c r="S138" s="1105"/>
      <c r="T138" s="1105"/>
      <c r="U138" s="1105"/>
      <c r="V138" s="1105"/>
      <c r="W138" s="1105"/>
      <c r="X138" s="1105"/>
      <c r="Y138" s="1105"/>
      <c r="Z138" s="1105"/>
      <c r="AA138" s="1105"/>
      <c r="AB138" s="1105"/>
      <c r="AC138" s="1106"/>
    </row>
  </sheetData>
  <mergeCells count="568">
    <mergeCell ref="C131:E133"/>
    <mergeCell ref="W136:Y136"/>
    <mergeCell ref="C137:E138"/>
    <mergeCell ref="F137:AC138"/>
    <mergeCell ref="Z134:AC136"/>
    <mergeCell ref="F135:I135"/>
    <mergeCell ref="J135:L135"/>
    <mergeCell ref="M135:O135"/>
    <mergeCell ref="P135:S135"/>
    <mergeCell ref="T135:V135"/>
    <mergeCell ref="W135:Y135"/>
    <mergeCell ref="F136:I136"/>
    <mergeCell ref="J136:L136"/>
    <mergeCell ref="M136:O136"/>
    <mergeCell ref="C134:E136"/>
    <mergeCell ref="F134:I134"/>
    <mergeCell ref="J134:L134"/>
    <mergeCell ref="M134:O134"/>
    <mergeCell ref="P134:S134"/>
    <mergeCell ref="T134:V134"/>
    <mergeCell ref="W134:Y134"/>
    <mergeCell ref="P136:S136"/>
    <mergeCell ref="T136:V136"/>
    <mergeCell ref="W131:Y131"/>
    <mergeCell ref="Z131:AC133"/>
    <mergeCell ref="F132:I132"/>
    <mergeCell ref="J132:L132"/>
    <mergeCell ref="M132:O132"/>
    <mergeCell ref="P132:S132"/>
    <mergeCell ref="T132:V132"/>
    <mergeCell ref="W132:Y132"/>
    <mergeCell ref="F133:I133"/>
    <mergeCell ref="J133:L133"/>
    <mergeCell ref="F131:I131"/>
    <mergeCell ref="J131:L131"/>
    <mergeCell ref="M131:O131"/>
    <mergeCell ref="P131:S131"/>
    <mergeCell ref="T131:V131"/>
    <mergeCell ref="M133:O133"/>
    <mergeCell ref="P133:S133"/>
    <mergeCell ref="T133:V133"/>
    <mergeCell ref="W133:Y133"/>
    <mergeCell ref="W128:Y128"/>
    <mergeCell ref="F130:I130"/>
    <mergeCell ref="J130:L130"/>
    <mergeCell ref="M130:O130"/>
    <mergeCell ref="P130:S130"/>
    <mergeCell ref="T130:V130"/>
    <mergeCell ref="W130:Y130"/>
    <mergeCell ref="F129:I129"/>
    <mergeCell ref="J129:L129"/>
    <mergeCell ref="M129:O129"/>
    <mergeCell ref="P129:S129"/>
    <mergeCell ref="T129:V129"/>
    <mergeCell ref="W129:Y129"/>
    <mergeCell ref="Z125:AC130"/>
    <mergeCell ref="F126:I126"/>
    <mergeCell ref="J126:L126"/>
    <mergeCell ref="M126:O126"/>
    <mergeCell ref="P126:S126"/>
    <mergeCell ref="T126:V126"/>
    <mergeCell ref="W126:Y126"/>
    <mergeCell ref="F127:I127"/>
    <mergeCell ref="J127:L127"/>
    <mergeCell ref="M127:O127"/>
    <mergeCell ref="F125:I125"/>
    <mergeCell ref="J125:L125"/>
    <mergeCell ref="M125:O125"/>
    <mergeCell ref="P125:S125"/>
    <mergeCell ref="T125:V125"/>
    <mergeCell ref="W125:Y125"/>
    <mergeCell ref="P127:S127"/>
    <mergeCell ref="T127:V127"/>
    <mergeCell ref="W127:Y127"/>
    <mergeCell ref="F128:I128"/>
    <mergeCell ref="J128:L128"/>
    <mergeCell ref="M128:O128"/>
    <mergeCell ref="P128:S128"/>
    <mergeCell ref="T128:V128"/>
    <mergeCell ref="W123:Y123"/>
    <mergeCell ref="F124:I124"/>
    <mergeCell ref="J124:L124"/>
    <mergeCell ref="M124:O124"/>
    <mergeCell ref="P124:S124"/>
    <mergeCell ref="T124:V124"/>
    <mergeCell ref="W124:Y124"/>
    <mergeCell ref="Z121:AC124"/>
    <mergeCell ref="F122:I122"/>
    <mergeCell ref="J122:L122"/>
    <mergeCell ref="M122:O122"/>
    <mergeCell ref="P122:S122"/>
    <mergeCell ref="T122:V122"/>
    <mergeCell ref="W122:Y122"/>
    <mergeCell ref="F123:I123"/>
    <mergeCell ref="J123:L123"/>
    <mergeCell ref="M123:O123"/>
    <mergeCell ref="W120:Y120"/>
    <mergeCell ref="F121:I121"/>
    <mergeCell ref="J121:L121"/>
    <mergeCell ref="M121:O121"/>
    <mergeCell ref="P121:S121"/>
    <mergeCell ref="T121:V121"/>
    <mergeCell ref="W121:Y121"/>
    <mergeCell ref="W118:Y118"/>
    <mergeCell ref="Z118:AC120"/>
    <mergeCell ref="F119:I119"/>
    <mergeCell ref="J119:L119"/>
    <mergeCell ref="M119:O119"/>
    <mergeCell ref="P119:S119"/>
    <mergeCell ref="T119:V119"/>
    <mergeCell ref="W119:Y119"/>
    <mergeCell ref="F120:I120"/>
    <mergeCell ref="J120:L120"/>
    <mergeCell ref="C118:E130"/>
    <mergeCell ref="F118:I118"/>
    <mergeCell ref="J118:L118"/>
    <mergeCell ref="M118:O118"/>
    <mergeCell ref="P118:S118"/>
    <mergeCell ref="T118:V118"/>
    <mergeCell ref="M120:O120"/>
    <mergeCell ref="P120:S120"/>
    <mergeCell ref="T120:V120"/>
    <mergeCell ref="P123:S123"/>
    <mergeCell ref="T123:V123"/>
    <mergeCell ref="C116:I117"/>
    <mergeCell ref="J116:S116"/>
    <mergeCell ref="T116:Y116"/>
    <mergeCell ref="Z116:AC117"/>
    <mergeCell ref="J117:L117"/>
    <mergeCell ref="M117:O117"/>
    <mergeCell ref="P117:S117"/>
    <mergeCell ref="T117:V117"/>
    <mergeCell ref="W117:Y117"/>
    <mergeCell ref="X111:AC111"/>
    <mergeCell ref="F110:I110"/>
    <mergeCell ref="J110:K110"/>
    <mergeCell ref="L110:P110"/>
    <mergeCell ref="Q110:R110"/>
    <mergeCell ref="S110:W110"/>
    <mergeCell ref="X110:AC110"/>
    <mergeCell ref="F113:I113"/>
    <mergeCell ref="J113:K113"/>
    <mergeCell ref="L113:P113"/>
    <mergeCell ref="Q113:R113"/>
    <mergeCell ref="S113:W113"/>
    <mergeCell ref="X113:AC113"/>
    <mergeCell ref="F112:I112"/>
    <mergeCell ref="J112:K112"/>
    <mergeCell ref="L112:P112"/>
    <mergeCell ref="Q112:R112"/>
    <mergeCell ref="S112:W112"/>
    <mergeCell ref="X112:AC112"/>
    <mergeCell ref="X107:AC107"/>
    <mergeCell ref="F106:I106"/>
    <mergeCell ref="J106:K106"/>
    <mergeCell ref="L106:P106"/>
    <mergeCell ref="Q106:R106"/>
    <mergeCell ref="S106:W106"/>
    <mergeCell ref="X106:AC106"/>
    <mergeCell ref="F109:I109"/>
    <mergeCell ref="J109:K109"/>
    <mergeCell ref="L109:P109"/>
    <mergeCell ref="Q109:R109"/>
    <mergeCell ref="S109:W109"/>
    <mergeCell ref="X109:AC109"/>
    <mergeCell ref="F108:I108"/>
    <mergeCell ref="J108:K108"/>
    <mergeCell ref="L108:P108"/>
    <mergeCell ref="Q108:R108"/>
    <mergeCell ref="S108:W108"/>
    <mergeCell ref="X108:AC108"/>
    <mergeCell ref="X104:AC104"/>
    <mergeCell ref="F105:I105"/>
    <mergeCell ref="J105:K105"/>
    <mergeCell ref="L105:P105"/>
    <mergeCell ref="Q105:R105"/>
    <mergeCell ref="S105:W105"/>
    <mergeCell ref="X105:AC105"/>
    <mergeCell ref="X102:AC102"/>
    <mergeCell ref="F103:I103"/>
    <mergeCell ref="J103:K103"/>
    <mergeCell ref="L103:P103"/>
    <mergeCell ref="Q103:R103"/>
    <mergeCell ref="S103:W103"/>
    <mergeCell ref="X103:AC103"/>
    <mergeCell ref="C102:E113"/>
    <mergeCell ref="F102:I102"/>
    <mergeCell ref="J102:K102"/>
    <mergeCell ref="L102:P102"/>
    <mergeCell ref="Q102:R102"/>
    <mergeCell ref="S102:W102"/>
    <mergeCell ref="F104:I104"/>
    <mergeCell ref="J104:K104"/>
    <mergeCell ref="L104:P104"/>
    <mergeCell ref="Q104:R104"/>
    <mergeCell ref="S104:W104"/>
    <mergeCell ref="F107:I107"/>
    <mergeCell ref="J107:K107"/>
    <mergeCell ref="L107:P107"/>
    <mergeCell ref="Q107:R107"/>
    <mergeCell ref="S107:W107"/>
    <mergeCell ref="F111:I111"/>
    <mergeCell ref="J111:K111"/>
    <mergeCell ref="L111:P111"/>
    <mergeCell ref="Q111:R111"/>
    <mergeCell ref="S111:W111"/>
    <mergeCell ref="F101:I101"/>
    <mergeCell ref="J101:K101"/>
    <mergeCell ref="L101:P101"/>
    <mergeCell ref="Q101:R101"/>
    <mergeCell ref="S101:W101"/>
    <mergeCell ref="X101:AC101"/>
    <mergeCell ref="F100:I100"/>
    <mergeCell ref="J100:K100"/>
    <mergeCell ref="L100:P100"/>
    <mergeCell ref="Q100:R100"/>
    <mergeCell ref="S100:W100"/>
    <mergeCell ref="X100:AC100"/>
    <mergeCell ref="X95:AC95"/>
    <mergeCell ref="F96:I96"/>
    <mergeCell ref="J96:K96"/>
    <mergeCell ref="L96:P96"/>
    <mergeCell ref="Q96:R96"/>
    <mergeCell ref="S96:W96"/>
    <mergeCell ref="X96:AC96"/>
    <mergeCell ref="F99:I99"/>
    <mergeCell ref="J99:K99"/>
    <mergeCell ref="L99:P99"/>
    <mergeCell ref="Q99:R99"/>
    <mergeCell ref="S99:W99"/>
    <mergeCell ref="X99:AC99"/>
    <mergeCell ref="F98:I98"/>
    <mergeCell ref="J98:K98"/>
    <mergeCell ref="L98:P98"/>
    <mergeCell ref="Q98:R98"/>
    <mergeCell ref="S98:W98"/>
    <mergeCell ref="X98:AC98"/>
    <mergeCell ref="X93:AC93"/>
    <mergeCell ref="F94:I94"/>
    <mergeCell ref="J94:K94"/>
    <mergeCell ref="L94:P94"/>
    <mergeCell ref="Q94:R94"/>
    <mergeCell ref="S94:W94"/>
    <mergeCell ref="X94:AC94"/>
    <mergeCell ref="C93:E101"/>
    <mergeCell ref="F93:I93"/>
    <mergeCell ref="J93:K93"/>
    <mergeCell ref="L93:P93"/>
    <mergeCell ref="Q93:R93"/>
    <mergeCell ref="S93:W93"/>
    <mergeCell ref="F95:I95"/>
    <mergeCell ref="J95:K95"/>
    <mergeCell ref="L95:P95"/>
    <mergeCell ref="Q95:R95"/>
    <mergeCell ref="F97:I97"/>
    <mergeCell ref="J97:K97"/>
    <mergeCell ref="L97:P97"/>
    <mergeCell ref="Q97:R97"/>
    <mergeCell ref="S97:W97"/>
    <mergeCell ref="X97:AC97"/>
    <mergeCell ref="S95:W95"/>
    <mergeCell ref="C87:E88"/>
    <mergeCell ref="F87:AC88"/>
    <mergeCell ref="C91:I92"/>
    <mergeCell ref="J91:P91"/>
    <mergeCell ref="Q91:W91"/>
    <mergeCell ref="X91:AC92"/>
    <mergeCell ref="J92:K92"/>
    <mergeCell ref="L92:P92"/>
    <mergeCell ref="Q92:R92"/>
    <mergeCell ref="S92:W92"/>
    <mergeCell ref="V85:Y85"/>
    <mergeCell ref="Z85:AC85"/>
    <mergeCell ref="C86:E86"/>
    <mergeCell ref="F86:H86"/>
    <mergeCell ref="I86:K86"/>
    <mergeCell ref="L86:O86"/>
    <mergeCell ref="P86:R86"/>
    <mergeCell ref="S86:U86"/>
    <mergeCell ref="V86:Y86"/>
    <mergeCell ref="Z86:AC86"/>
    <mergeCell ref="C85:E85"/>
    <mergeCell ref="F85:H85"/>
    <mergeCell ref="I85:K85"/>
    <mergeCell ref="L85:O85"/>
    <mergeCell ref="P85:R85"/>
    <mergeCell ref="S85:U85"/>
    <mergeCell ref="C83:E84"/>
    <mergeCell ref="F83:O83"/>
    <mergeCell ref="P83:Y83"/>
    <mergeCell ref="Z83:AC84"/>
    <mergeCell ref="F84:H84"/>
    <mergeCell ref="I84:K84"/>
    <mergeCell ref="L84:O84"/>
    <mergeCell ref="P84:R84"/>
    <mergeCell ref="S84:U84"/>
    <mergeCell ref="V84:Y84"/>
    <mergeCell ref="X78:AC78"/>
    <mergeCell ref="C79:E79"/>
    <mergeCell ref="F79:I79"/>
    <mergeCell ref="J79:L79"/>
    <mergeCell ref="M79:O79"/>
    <mergeCell ref="P79:Q79"/>
    <mergeCell ref="R79:W79"/>
    <mergeCell ref="X79:AC79"/>
    <mergeCell ref="C78:E78"/>
    <mergeCell ref="F78:I78"/>
    <mergeCell ref="J78:L78"/>
    <mergeCell ref="M78:O78"/>
    <mergeCell ref="P78:Q78"/>
    <mergeCell ref="R78:W78"/>
    <mergeCell ref="X76:AC76"/>
    <mergeCell ref="C77:E77"/>
    <mergeCell ref="F77:I77"/>
    <mergeCell ref="J77:L77"/>
    <mergeCell ref="M77:O77"/>
    <mergeCell ref="P77:Q77"/>
    <mergeCell ref="R77:W77"/>
    <mergeCell ref="X77:AC77"/>
    <mergeCell ref="C76:E76"/>
    <mergeCell ref="F76:I76"/>
    <mergeCell ref="J76:L76"/>
    <mergeCell ref="M76:O76"/>
    <mergeCell ref="P76:Q76"/>
    <mergeCell ref="R76:W76"/>
    <mergeCell ref="X74:AC74"/>
    <mergeCell ref="C75:E75"/>
    <mergeCell ref="F75:I75"/>
    <mergeCell ref="J75:L75"/>
    <mergeCell ref="M75:O75"/>
    <mergeCell ref="P75:Q75"/>
    <mergeCell ref="R75:W75"/>
    <mergeCell ref="X75:AC75"/>
    <mergeCell ref="C74:E74"/>
    <mergeCell ref="F74:I74"/>
    <mergeCell ref="J74:L74"/>
    <mergeCell ref="M74:O74"/>
    <mergeCell ref="P74:Q74"/>
    <mergeCell ref="R74:W74"/>
    <mergeCell ref="X72:AC72"/>
    <mergeCell ref="C73:E73"/>
    <mergeCell ref="F73:I73"/>
    <mergeCell ref="J73:L73"/>
    <mergeCell ref="M73:O73"/>
    <mergeCell ref="P73:Q73"/>
    <mergeCell ref="R73:W73"/>
    <mergeCell ref="X73:AC73"/>
    <mergeCell ref="C72:E72"/>
    <mergeCell ref="F72:I72"/>
    <mergeCell ref="J72:L72"/>
    <mergeCell ref="M72:O72"/>
    <mergeCell ref="P72:Q72"/>
    <mergeCell ref="R72:W72"/>
    <mergeCell ref="X70:AC70"/>
    <mergeCell ref="C71:E71"/>
    <mergeCell ref="F71:I71"/>
    <mergeCell ref="J71:L71"/>
    <mergeCell ref="M71:O71"/>
    <mergeCell ref="P71:Q71"/>
    <mergeCell ref="R71:W71"/>
    <mergeCell ref="X71:AC71"/>
    <mergeCell ref="C70:E70"/>
    <mergeCell ref="F70:I70"/>
    <mergeCell ref="J70:L70"/>
    <mergeCell ref="M70:O70"/>
    <mergeCell ref="P70:Q70"/>
    <mergeCell ref="R70:W70"/>
    <mergeCell ref="X65:AC65"/>
    <mergeCell ref="D67:AC67"/>
    <mergeCell ref="C69:E69"/>
    <mergeCell ref="F69:I69"/>
    <mergeCell ref="J69:L69"/>
    <mergeCell ref="M69:O69"/>
    <mergeCell ref="P69:Q69"/>
    <mergeCell ref="R69:W69"/>
    <mergeCell ref="X69:AC69"/>
    <mergeCell ref="C65:E65"/>
    <mergeCell ref="F65:I65"/>
    <mergeCell ref="J65:L65"/>
    <mergeCell ref="M65:O65"/>
    <mergeCell ref="P65:Q65"/>
    <mergeCell ref="R65:W65"/>
    <mergeCell ref="X63:AC63"/>
    <mergeCell ref="C64:E64"/>
    <mergeCell ref="F64:I64"/>
    <mergeCell ref="J64:L64"/>
    <mergeCell ref="M64:O64"/>
    <mergeCell ref="P64:Q64"/>
    <mergeCell ref="R64:W64"/>
    <mergeCell ref="X64:AC64"/>
    <mergeCell ref="C63:E63"/>
    <mergeCell ref="F63:I63"/>
    <mergeCell ref="J63:L63"/>
    <mergeCell ref="M63:O63"/>
    <mergeCell ref="P63:Q63"/>
    <mergeCell ref="R63:W63"/>
    <mergeCell ref="X61:AC61"/>
    <mergeCell ref="C62:E62"/>
    <mergeCell ref="F62:I62"/>
    <mergeCell ref="J62:L62"/>
    <mergeCell ref="M62:O62"/>
    <mergeCell ref="P62:Q62"/>
    <mergeCell ref="R62:W62"/>
    <mergeCell ref="X62:AC62"/>
    <mergeCell ref="C61:E61"/>
    <mergeCell ref="F61:I61"/>
    <mergeCell ref="J61:L61"/>
    <mergeCell ref="M61:O61"/>
    <mergeCell ref="P61:Q61"/>
    <mergeCell ref="R61:W61"/>
    <mergeCell ref="X59:AC59"/>
    <mergeCell ref="C60:E60"/>
    <mergeCell ref="F60:I60"/>
    <mergeCell ref="J60:L60"/>
    <mergeCell ref="M60:O60"/>
    <mergeCell ref="P60:Q60"/>
    <mergeCell ref="R60:W60"/>
    <mergeCell ref="X60:AC60"/>
    <mergeCell ref="C59:E59"/>
    <mergeCell ref="F59:I59"/>
    <mergeCell ref="J59:L59"/>
    <mergeCell ref="M59:O59"/>
    <mergeCell ref="P59:Q59"/>
    <mergeCell ref="R59:W59"/>
    <mergeCell ref="X57:AC57"/>
    <mergeCell ref="C58:E58"/>
    <mergeCell ref="F58:I58"/>
    <mergeCell ref="J58:L58"/>
    <mergeCell ref="M58:O58"/>
    <mergeCell ref="P58:Q58"/>
    <mergeCell ref="R58:W58"/>
    <mergeCell ref="X58:AC58"/>
    <mergeCell ref="C57:E57"/>
    <mergeCell ref="F57:I57"/>
    <mergeCell ref="J57:L57"/>
    <mergeCell ref="M57:O57"/>
    <mergeCell ref="P57:Q57"/>
    <mergeCell ref="R57:W57"/>
    <mergeCell ref="X55:AC55"/>
    <mergeCell ref="C56:E56"/>
    <mergeCell ref="F56:I56"/>
    <mergeCell ref="J56:L56"/>
    <mergeCell ref="M56:O56"/>
    <mergeCell ref="P56:Q56"/>
    <mergeCell ref="R56:W56"/>
    <mergeCell ref="X56:AC56"/>
    <mergeCell ref="C55:E55"/>
    <mergeCell ref="F55:I55"/>
    <mergeCell ref="J55:L55"/>
    <mergeCell ref="M55:O55"/>
    <mergeCell ref="P55:Q55"/>
    <mergeCell ref="R55:W55"/>
    <mergeCell ref="X48:AC48"/>
    <mergeCell ref="C49:E50"/>
    <mergeCell ref="F49:AC50"/>
    <mergeCell ref="I53:M53"/>
    <mergeCell ref="O53:R53"/>
    <mergeCell ref="S53:V53"/>
    <mergeCell ref="W53:AB53"/>
    <mergeCell ref="C48:E48"/>
    <mergeCell ref="F48:H48"/>
    <mergeCell ref="I48:K48"/>
    <mergeCell ref="L48:Q48"/>
    <mergeCell ref="R48:T48"/>
    <mergeCell ref="U48:W48"/>
    <mergeCell ref="X46:AC46"/>
    <mergeCell ref="C47:E47"/>
    <mergeCell ref="F47:H47"/>
    <mergeCell ref="I47:K47"/>
    <mergeCell ref="L47:Q47"/>
    <mergeCell ref="R47:T47"/>
    <mergeCell ref="U47:W47"/>
    <mergeCell ref="X47:AC47"/>
    <mergeCell ref="C46:E46"/>
    <mergeCell ref="F46:H46"/>
    <mergeCell ref="I46:K46"/>
    <mergeCell ref="L46:Q46"/>
    <mergeCell ref="R46:T46"/>
    <mergeCell ref="U46:W46"/>
    <mergeCell ref="X44:AC44"/>
    <mergeCell ref="C45:E45"/>
    <mergeCell ref="F45:H45"/>
    <mergeCell ref="I45:K45"/>
    <mergeCell ref="L45:Q45"/>
    <mergeCell ref="R45:T45"/>
    <mergeCell ref="U45:W45"/>
    <mergeCell ref="X45:AC45"/>
    <mergeCell ref="C44:E44"/>
    <mergeCell ref="F44:H44"/>
    <mergeCell ref="I44:K44"/>
    <mergeCell ref="L44:Q44"/>
    <mergeCell ref="R44:T44"/>
    <mergeCell ref="U44:W44"/>
    <mergeCell ref="C38:E38"/>
    <mergeCell ref="F38:H38"/>
    <mergeCell ref="I38:K38"/>
    <mergeCell ref="L38:O38"/>
    <mergeCell ref="P38:R38"/>
    <mergeCell ref="S38:U38"/>
    <mergeCell ref="V38:Y38"/>
    <mergeCell ref="Z38:AC38"/>
    <mergeCell ref="C42:E43"/>
    <mergeCell ref="F42:Q42"/>
    <mergeCell ref="R42:AC42"/>
    <mergeCell ref="F43:H43"/>
    <mergeCell ref="I43:K43"/>
    <mergeCell ref="L43:Q43"/>
    <mergeCell ref="R43:T43"/>
    <mergeCell ref="U43:W43"/>
    <mergeCell ref="X43:AC43"/>
    <mergeCell ref="C36:E36"/>
    <mergeCell ref="F36:H36"/>
    <mergeCell ref="I36:K36"/>
    <mergeCell ref="L36:O36"/>
    <mergeCell ref="P36:R36"/>
    <mergeCell ref="S36:U36"/>
    <mergeCell ref="V36:Y36"/>
    <mergeCell ref="Z36:AC36"/>
    <mergeCell ref="C37:E37"/>
    <mergeCell ref="F37:H37"/>
    <mergeCell ref="I37:K37"/>
    <mergeCell ref="L37:O37"/>
    <mergeCell ref="P37:R37"/>
    <mergeCell ref="S37:U37"/>
    <mergeCell ref="V37:Y37"/>
    <mergeCell ref="Z37:AC37"/>
    <mergeCell ref="U26:V26"/>
    <mergeCell ref="W26:Z26"/>
    <mergeCell ref="AA26:AB26"/>
    <mergeCell ref="G27:AC30"/>
    <mergeCell ref="C34:E35"/>
    <mergeCell ref="F34:O34"/>
    <mergeCell ref="P34:Y34"/>
    <mergeCell ref="Z34:AC35"/>
    <mergeCell ref="F35:H35"/>
    <mergeCell ref="I35:K35"/>
    <mergeCell ref="L35:O35"/>
    <mergeCell ref="P35:R35"/>
    <mergeCell ref="S35:U35"/>
    <mergeCell ref="V35:Y35"/>
    <mergeCell ref="I21:M21"/>
    <mergeCell ref="P21:Q21"/>
    <mergeCell ref="P23:Q23"/>
    <mergeCell ref="C26:F30"/>
    <mergeCell ref="G26:I26"/>
    <mergeCell ref="J26:K26"/>
    <mergeCell ref="L26:N26"/>
    <mergeCell ref="O26:P26"/>
    <mergeCell ref="Q26:T26"/>
    <mergeCell ref="C14:F18"/>
    <mergeCell ref="G14:I14"/>
    <mergeCell ref="J14:K14"/>
    <mergeCell ref="L14:N14"/>
    <mergeCell ref="O14:P14"/>
    <mergeCell ref="Q14:T14"/>
    <mergeCell ref="U14:V14"/>
    <mergeCell ref="W14:Z14"/>
    <mergeCell ref="AA14:AB14"/>
    <mergeCell ref="G15:AC18"/>
    <mergeCell ref="I3:M3"/>
    <mergeCell ref="C6:F7"/>
    <mergeCell ref="G6:AA7"/>
    <mergeCell ref="AB6:AC7"/>
    <mergeCell ref="C8:F9"/>
    <mergeCell ref="G8:AA9"/>
    <mergeCell ref="AB8:AC9"/>
    <mergeCell ref="C10:F11"/>
    <mergeCell ref="G10:AC11"/>
  </mergeCells>
  <phoneticPr fontId="46"/>
  <dataValidations count="6">
    <dataValidation type="list" imeMode="hiragana" allowBlank="1" showInputMessage="1" sqref="J56:J65 J70:J79">
      <formula1>"Class5,Class6,Class7,Class8"</formula1>
    </dataValidation>
    <dataValidation type="list" imeMode="hiragana" allowBlank="1" showInputMessage="1" showErrorMessage="1" sqref="P56:Q65 P70:Q79">
      <formula1>"有,-"</formula1>
    </dataValidation>
    <dataValidation type="list" imeMode="hiragana" allowBlank="1" showInputMessage="1" sqref="M56:M65 M70:M79">
      <formula1>"陰圧,陽圧,陰陽切替,"</formula1>
    </dataValidation>
    <dataValidation type="list" imeMode="hiragana" allowBlank="1" showInputMessage="1" showErrorMessage="1" sqref="AB6 AB8">
      <formula1>"○,"</formula1>
    </dataValidation>
    <dataValidation imeMode="off" allowBlank="1" showInputMessage="1" showErrorMessage="1" sqref="F36:Y38 F44:K48 F56:I65 AD93:AD113 F70:I79 R44:W48 F85:Y86 J14:K14 AA14:AB14 P23:Q23 U26:V26 O26:P26 J26:K26 AA26:AB26 J93:W113 AD122:AD136 I3:M3 U14:V14 O14:P14 J118:Y136"/>
    <dataValidation imeMode="hiragana" allowBlank="1" showInputMessage="1" showErrorMessage="1" sqref="B3:H3 AA12:AB13 C19:AC19 D13:Z13 Q14 M117:S117 G26 L14 F49:AC50 F118:I136 D25:AB25 AC12:AD14 W14 AF81:GR139 P24 C115:AE115 F137:AD138 C23:O24 B122:B139 L26 AD30 G14 AC25:AD26 C25:C29 AE30:AE31 C13:C17 Q91:Q92 J91:J92 L92 S92 C102 C93 H93:I113 B83:B88 C83 C131 C134:E135 Z131 C116 Z118 Z125 Z121 C118 J116:J117 C89:AE89 T116:T117 Z116 AE116:AE118 C34 F42:F43 R42:R43 B39:AI39 F34:F35 Z34 P34:P35 C137 P55 C31:AD31 X43:AC48 C139:AE139 AD34:AE35 C5:AE5 AL21:IF21 AD42:AE50 B40:AE41 C51:AE51 B90:AE90 AE23:AE25 AE12:AE13 AG22:AI29 C12:Z12 AC1:IE1 B140:GR64691 J55 AF2:GR5 C44:C47 AM6:GR11 AH6:AH11 AD6:AE11 G8 C10 C8 AD16:AE19 F83:F84 Z83 P83:P84 I84:O84 X69 S84:Y84 Z36:AC38 C85:C87 F69 AD83:AE84 AD88:AE88 B6:B19 C91 AE91:AE114 Z85:AC86 F93:G114 H114:AD114 B81:AE82 B91:B117 C42 B42:B51 B32:AE33 G10 G6 C6 B52:AF52 R23:R24 M55 AF22:AF31 R55 C70:C79 B55:C55 AD55:AE55 S35:Y35 P69 J69 M69 R69 B69:C69 AD69:AE69 AJ22:GR31 W26:Z26 B25:B31 N2:AE4 B2:M2 B4:M4 AF12:GR20 B20:AE20 W21 R21 AC21:AF21 B21:I21 N21 P21 B22:S22 Z22:AE22 T23:AD24 G15:AC18 AJ52:GR52 S53:W54 B53:I54 N53:O54 AD53:AF54 AL53:IF54 AJ47:BG51 G27:AC30 I43:Q43 U43:W43 AF40:AI51 BH39:GR51 B34:B38 AF32:GR38 L44:Q48 C49 C36:C37 I35:O35 B67 D67 AE66:GR68 B66:AD66 B68:AD68 C48:E48 AJ55:GN65 C38:E38 F55 C56:C65 AG61:AI65 R70:AC79 AJ69:GN79 X55 R56:AC65 AG75:AI79 B80:GR80 F87:AC88 AD116:AD121 X93:AC113 AE130:AE138 Q26:T26 W117:Y117"/>
  </dataValidations>
  <printOptions horizontalCentered="1"/>
  <pageMargins left="0.78740157480314965" right="0.39370078740157483" top="0.39370078740157483" bottom="0.39370078740157483" header="0.51181102362204722" footer="0.51181102362204722"/>
  <pageSetup paperSize="9" orientation="portrait" blackAndWhite="1" r:id="rId1"/>
  <headerFooter alignWithMargins="0">
    <oddFooter>&amp;C&amp;P/10</oddFooter>
  </headerFooter>
  <rowBreaks count="1" manualBreakCount="1">
    <brk id="89" min="1" max="2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H150"/>
  <sheetViews>
    <sheetView view="pageBreakPreview" zoomScaleNormal="100" zoomScaleSheetLayoutView="85" workbookViewId="0">
      <selection activeCell="C30" sqref="C30:G33"/>
    </sheetView>
  </sheetViews>
  <sheetFormatPr defaultColWidth="3.125" defaultRowHeight="17.100000000000001" customHeight="1"/>
  <cols>
    <col min="1" max="1" width="3.125" style="289"/>
    <col min="2" max="2" width="5.125" style="289" bestFit="1" customWidth="1"/>
    <col min="3" max="24" width="3.125" style="289"/>
    <col min="25" max="25" width="3.125" style="289" customWidth="1"/>
    <col min="26" max="26" width="3.125" style="289"/>
    <col min="27" max="27" width="3.125" style="289" customWidth="1"/>
    <col min="28" max="29" width="3.125" style="289"/>
    <col min="30" max="30" width="2.125" style="289" customWidth="1"/>
    <col min="31" max="16384" width="3.125" style="289"/>
  </cols>
  <sheetData>
    <row r="2" spans="2:34" ht="17.100000000000001" customHeight="1">
      <c r="B2" s="292" t="str">
        <f>ROMAN(16)</f>
        <v>XVI</v>
      </c>
      <c r="C2" s="293" t="s">
        <v>723</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F2" s="289" t="s">
        <v>724</v>
      </c>
    </row>
    <row r="3" spans="2:34" ht="17.100000000000001" customHeight="1">
      <c r="C3" s="289" t="s">
        <v>725</v>
      </c>
      <c r="AE3" s="289" t="s">
        <v>726</v>
      </c>
      <c r="AF3" s="289" t="s">
        <v>727</v>
      </c>
      <c r="AG3" s="290"/>
    </row>
    <row r="4" spans="2:34" s="290" customFormat="1" ht="17.100000000000001" customHeight="1">
      <c r="C4" s="1013"/>
      <c r="D4" s="832"/>
      <c r="E4" s="832"/>
      <c r="F4" s="833"/>
      <c r="G4" s="831" t="s">
        <v>728</v>
      </c>
      <c r="H4" s="832"/>
      <c r="I4" s="832" t="s">
        <v>729</v>
      </c>
      <c r="J4" s="832"/>
      <c r="K4" s="832"/>
      <c r="L4" s="832"/>
      <c r="M4" s="832" t="s">
        <v>730</v>
      </c>
      <c r="N4" s="832"/>
      <c r="O4" s="832"/>
      <c r="P4" s="833"/>
      <c r="Q4" s="1013" t="s">
        <v>731</v>
      </c>
      <c r="R4" s="832"/>
      <c r="S4" s="832" t="s">
        <v>732</v>
      </c>
      <c r="T4" s="832"/>
      <c r="U4" s="832"/>
      <c r="V4" s="833"/>
      <c r="W4" s="831" t="s">
        <v>733</v>
      </c>
      <c r="X4" s="832"/>
      <c r="Y4" s="832"/>
      <c r="Z4" s="832"/>
      <c r="AA4" s="832"/>
      <c r="AB4" s="832"/>
      <c r="AC4" s="833"/>
      <c r="AF4" s="289"/>
      <c r="AG4" s="289" t="s">
        <v>734</v>
      </c>
      <c r="AH4" s="289" t="s">
        <v>735</v>
      </c>
    </row>
    <row r="5" spans="2:34" ht="17.100000000000001" customHeight="1">
      <c r="C5" s="1310" t="s">
        <v>736</v>
      </c>
      <c r="D5" s="1311"/>
      <c r="E5" s="1311"/>
      <c r="F5" s="1312"/>
      <c r="G5" s="895" t="s">
        <v>737</v>
      </c>
      <c r="H5" s="969"/>
      <c r="I5" s="1313">
        <v>0</v>
      </c>
      <c r="J5" s="1313"/>
      <c r="K5" s="1313"/>
      <c r="L5" s="1313"/>
      <c r="M5" s="854" t="s">
        <v>738</v>
      </c>
      <c r="N5" s="854"/>
      <c r="O5" s="854"/>
      <c r="P5" s="1314"/>
      <c r="Q5" s="968" t="s">
        <v>739</v>
      </c>
      <c r="R5" s="969"/>
      <c r="S5" s="1315">
        <f>IF(Q5="","",30)</f>
        <v>30</v>
      </c>
      <c r="T5" s="1315"/>
      <c r="U5" s="1315"/>
      <c r="V5" s="1316"/>
      <c r="W5" s="1317"/>
      <c r="X5" s="1318"/>
      <c r="Y5" s="1318"/>
      <c r="Z5" s="1318"/>
      <c r="AA5" s="1318"/>
      <c r="AB5" s="1318"/>
      <c r="AC5" s="1319"/>
      <c r="AG5" s="289" t="s">
        <v>740</v>
      </c>
      <c r="AH5" s="289" t="s">
        <v>741</v>
      </c>
    </row>
    <row r="6" spans="2:34" ht="17.100000000000001" customHeight="1">
      <c r="C6" s="1320" t="s">
        <v>742</v>
      </c>
      <c r="D6" s="1321"/>
      <c r="E6" s="1321"/>
      <c r="F6" s="1322"/>
      <c r="G6" s="906" t="s">
        <v>743</v>
      </c>
      <c r="H6" s="996"/>
      <c r="I6" s="1323">
        <v>0</v>
      </c>
      <c r="J6" s="1323"/>
      <c r="K6" s="1323"/>
      <c r="L6" s="1323"/>
      <c r="M6" s="858" t="s">
        <v>744</v>
      </c>
      <c r="N6" s="858"/>
      <c r="O6" s="858"/>
      <c r="P6" s="1220"/>
      <c r="Q6" s="995" t="s">
        <v>743</v>
      </c>
      <c r="R6" s="996"/>
      <c r="S6" s="1324">
        <f>IF(Q6="","",IF(Q6="Ⅰ",160,100))</f>
        <v>100</v>
      </c>
      <c r="T6" s="1324"/>
      <c r="U6" s="1324"/>
      <c r="V6" s="1325"/>
      <c r="W6" s="1279" t="s">
        <v>745</v>
      </c>
      <c r="X6" s="1267"/>
      <c r="Y6" s="1267"/>
      <c r="Z6" s="1267"/>
      <c r="AA6" s="1267"/>
      <c r="AB6" s="1267"/>
      <c r="AC6" s="1268"/>
      <c r="AE6" s="289" t="s">
        <v>746</v>
      </c>
      <c r="AF6" s="289" t="s">
        <v>747</v>
      </c>
    </row>
    <row r="7" spans="2:34" ht="17.100000000000001" customHeight="1">
      <c r="C7" s="1320" t="s">
        <v>748</v>
      </c>
      <c r="D7" s="1321"/>
      <c r="E7" s="1321"/>
      <c r="F7" s="1322"/>
      <c r="G7" s="906" t="s">
        <v>739</v>
      </c>
      <c r="H7" s="996"/>
      <c r="I7" s="1323">
        <v>0</v>
      </c>
      <c r="J7" s="1323"/>
      <c r="K7" s="1323"/>
      <c r="L7" s="1323"/>
      <c r="M7" s="858" t="s">
        <v>749</v>
      </c>
      <c r="N7" s="858"/>
      <c r="O7" s="858"/>
      <c r="P7" s="1220"/>
      <c r="Q7" s="995" t="s">
        <v>743</v>
      </c>
      <c r="R7" s="996"/>
      <c r="S7" s="1324">
        <f>IF(Q7="","",IF(Q7="Ⅲ",45,100))</f>
        <v>45</v>
      </c>
      <c r="T7" s="1324"/>
      <c r="U7" s="1324"/>
      <c r="V7" s="1325"/>
      <c r="W7" s="1279"/>
      <c r="X7" s="1267"/>
      <c r="Y7" s="1267"/>
      <c r="Z7" s="1267"/>
      <c r="AA7" s="1267"/>
      <c r="AB7" s="1267"/>
      <c r="AC7" s="1268"/>
      <c r="AG7" s="289" t="s">
        <v>372</v>
      </c>
      <c r="AH7" s="289" t="s">
        <v>750</v>
      </c>
    </row>
    <row r="8" spans="2:34" ht="17.100000000000001" customHeight="1">
      <c r="C8" s="1320" t="s">
        <v>751</v>
      </c>
      <c r="D8" s="1321"/>
      <c r="E8" s="1321"/>
      <c r="F8" s="1322"/>
      <c r="G8" s="906" t="s">
        <v>737</v>
      </c>
      <c r="H8" s="996"/>
      <c r="I8" s="1323">
        <v>0</v>
      </c>
      <c r="J8" s="1323"/>
      <c r="K8" s="1323"/>
      <c r="L8" s="1323"/>
      <c r="M8" s="858" t="s">
        <v>752</v>
      </c>
      <c r="N8" s="858"/>
      <c r="O8" s="858"/>
      <c r="P8" s="1220"/>
      <c r="Q8" s="995" t="s">
        <v>739</v>
      </c>
      <c r="R8" s="996"/>
      <c r="S8" s="1324">
        <f>IF(Q8="","",IF(Q8="Ⅰ",100,45))</f>
        <v>45</v>
      </c>
      <c r="T8" s="1324"/>
      <c r="U8" s="1324"/>
      <c r="V8" s="1325"/>
      <c r="W8" s="1279"/>
      <c r="X8" s="1267"/>
      <c r="Y8" s="1267"/>
      <c r="Z8" s="1267"/>
      <c r="AA8" s="1267"/>
      <c r="AB8" s="1267"/>
      <c r="AC8" s="1268"/>
      <c r="AG8" s="289" t="s">
        <v>753</v>
      </c>
      <c r="AH8" s="289" t="s">
        <v>754</v>
      </c>
    </row>
    <row r="9" spans="2:34" ht="17.100000000000001" customHeight="1">
      <c r="C9" s="1320" t="s">
        <v>755</v>
      </c>
      <c r="D9" s="1321"/>
      <c r="E9" s="1321"/>
      <c r="F9" s="1322"/>
      <c r="G9" s="906"/>
      <c r="H9" s="996"/>
      <c r="I9" s="1323">
        <v>0</v>
      </c>
      <c r="J9" s="1323"/>
      <c r="K9" s="1323"/>
      <c r="L9" s="1323"/>
      <c r="M9" s="858" t="s">
        <v>756</v>
      </c>
      <c r="N9" s="858"/>
      <c r="O9" s="858"/>
      <c r="P9" s="1220"/>
      <c r="Q9" s="995" t="s">
        <v>757</v>
      </c>
      <c r="R9" s="996"/>
      <c r="S9" s="1326">
        <f>IF(Q9="","",60)</f>
        <v>60</v>
      </c>
      <c r="T9" s="1326"/>
      <c r="U9" s="1326"/>
      <c r="V9" s="1327"/>
      <c r="W9" s="1328" t="str">
        <f>IF(Q9="","","内法4㎡／患者以上")</f>
        <v>内法4㎡／患者以上</v>
      </c>
      <c r="X9" s="1329"/>
      <c r="Y9" s="1329"/>
      <c r="Z9" s="1329"/>
      <c r="AA9" s="1329"/>
      <c r="AB9" s="1329"/>
      <c r="AC9" s="1330"/>
      <c r="AG9" s="289" t="s">
        <v>758</v>
      </c>
      <c r="AH9" s="289" t="s">
        <v>759</v>
      </c>
    </row>
    <row r="10" spans="2:34" ht="17.100000000000001" customHeight="1">
      <c r="C10" s="1320" t="s">
        <v>760</v>
      </c>
      <c r="D10" s="1321"/>
      <c r="E10" s="1321"/>
      <c r="F10" s="1322"/>
      <c r="G10" s="906"/>
      <c r="H10" s="996"/>
      <c r="I10" s="1323">
        <v>0</v>
      </c>
      <c r="J10" s="1323"/>
      <c r="K10" s="1323"/>
      <c r="L10" s="1323"/>
      <c r="M10" s="858" t="s">
        <v>761</v>
      </c>
      <c r="N10" s="858"/>
      <c r="O10" s="858"/>
      <c r="P10" s="1220"/>
      <c r="Q10" s="995" t="s">
        <v>757</v>
      </c>
      <c r="R10" s="996"/>
      <c r="S10" s="1326">
        <f>IF(Q10="","",60)</f>
        <v>60</v>
      </c>
      <c r="T10" s="1326"/>
      <c r="U10" s="1326"/>
      <c r="V10" s="1327"/>
      <c r="W10" s="1279" t="s">
        <v>762</v>
      </c>
      <c r="X10" s="1267"/>
      <c r="Y10" s="1267"/>
      <c r="Z10" s="1267"/>
      <c r="AA10" s="1267"/>
      <c r="AB10" s="1267"/>
      <c r="AC10" s="1268"/>
      <c r="AG10" s="289" t="s">
        <v>763</v>
      </c>
    </row>
    <row r="11" spans="2:34" ht="17.100000000000001" customHeight="1">
      <c r="C11" s="1320" t="s">
        <v>764</v>
      </c>
      <c r="D11" s="1321"/>
      <c r="E11" s="1321"/>
      <c r="F11" s="1322"/>
      <c r="G11" s="906"/>
      <c r="H11" s="996"/>
      <c r="I11" s="1323">
        <v>0</v>
      </c>
      <c r="J11" s="1323"/>
      <c r="K11" s="1323"/>
      <c r="L11" s="1323"/>
      <c r="M11" s="858" t="s">
        <v>765</v>
      </c>
      <c r="N11" s="858"/>
      <c r="O11" s="858"/>
      <c r="P11" s="1220"/>
      <c r="Q11" s="995"/>
      <c r="R11" s="996"/>
      <c r="S11" s="1326">
        <v>0</v>
      </c>
      <c r="T11" s="1326"/>
      <c r="U11" s="1326"/>
      <c r="V11" s="1327"/>
      <c r="W11" s="1279"/>
      <c r="X11" s="1267"/>
      <c r="Y11" s="1267"/>
      <c r="Z11" s="1267"/>
      <c r="AA11" s="1267"/>
      <c r="AB11" s="1267"/>
      <c r="AC11" s="1268"/>
      <c r="AF11" s="289" t="s">
        <v>766</v>
      </c>
    </row>
    <row r="12" spans="2:34" ht="17.100000000000001" customHeight="1" thickBot="1">
      <c r="C12" s="1340" t="s">
        <v>767</v>
      </c>
      <c r="D12" s="1341"/>
      <c r="E12" s="1341"/>
      <c r="F12" s="1342"/>
      <c r="G12" s="1343"/>
      <c r="H12" s="1344"/>
      <c r="I12" s="1345">
        <v>0</v>
      </c>
      <c r="J12" s="1345"/>
      <c r="K12" s="1345"/>
      <c r="L12" s="1345"/>
      <c r="M12" s="846" t="s">
        <v>768</v>
      </c>
      <c r="N12" s="846"/>
      <c r="O12" s="846"/>
      <c r="P12" s="1346"/>
      <c r="Q12" s="1347"/>
      <c r="R12" s="1344"/>
      <c r="S12" s="1348">
        <v>0</v>
      </c>
      <c r="T12" s="1348"/>
      <c r="U12" s="1348"/>
      <c r="V12" s="1349"/>
      <c r="W12" s="1331"/>
      <c r="X12" s="1332"/>
      <c r="Y12" s="1332"/>
      <c r="Z12" s="1332"/>
      <c r="AA12" s="1332"/>
      <c r="AB12" s="1332"/>
      <c r="AC12" s="1333"/>
      <c r="AG12" s="289" t="s">
        <v>734</v>
      </c>
      <c r="AH12" s="289" t="s">
        <v>769</v>
      </c>
    </row>
    <row r="13" spans="2:34" ht="17.100000000000001" customHeight="1" thickTop="1">
      <c r="C13" s="1334" t="s">
        <v>447</v>
      </c>
      <c r="D13" s="1335"/>
      <c r="E13" s="1335"/>
      <c r="F13" s="1335"/>
      <c r="G13" s="1335"/>
      <c r="H13" s="1335"/>
      <c r="I13" s="1336">
        <f>SUM(I5:L12)</f>
        <v>0</v>
      </c>
      <c r="J13" s="1336"/>
      <c r="K13" s="1336"/>
      <c r="L13" s="1336"/>
      <c r="M13" s="850" t="s">
        <v>770</v>
      </c>
      <c r="N13" s="850"/>
      <c r="O13" s="850"/>
      <c r="P13" s="1337"/>
      <c r="Q13" s="849"/>
      <c r="R13" s="850"/>
      <c r="S13" s="1338">
        <f>SUM(S5:V12)</f>
        <v>340</v>
      </c>
      <c r="T13" s="1338"/>
      <c r="U13" s="1338"/>
      <c r="V13" s="1339"/>
      <c r="W13" s="1017"/>
      <c r="X13" s="850"/>
      <c r="Y13" s="850"/>
      <c r="Z13" s="850"/>
      <c r="AA13" s="850"/>
      <c r="AB13" s="850"/>
      <c r="AC13" s="1337"/>
      <c r="AG13" s="289" t="s">
        <v>771</v>
      </c>
      <c r="AH13" s="289" t="s">
        <v>772</v>
      </c>
    </row>
    <row r="14" spans="2:34" ht="17.100000000000001" customHeight="1">
      <c r="AG14" s="289" t="s">
        <v>773</v>
      </c>
      <c r="AH14" s="289" t="s">
        <v>774</v>
      </c>
    </row>
    <row r="15" spans="2:34" ht="17.100000000000001" customHeight="1">
      <c r="C15" s="1013" t="s">
        <v>775</v>
      </c>
      <c r="D15" s="832"/>
      <c r="E15" s="832"/>
      <c r="F15" s="833"/>
      <c r="H15" s="821"/>
      <c r="I15" s="822"/>
      <c r="J15" s="822"/>
      <c r="K15" s="1209"/>
      <c r="L15" s="1065" t="s">
        <v>776</v>
      </c>
      <c r="M15" s="822"/>
      <c r="N15" s="822"/>
      <c r="O15" s="822"/>
      <c r="P15" s="822"/>
      <c r="Q15" s="928"/>
      <c r="R15" s="821" t="s">
        <v>571</v>
      </c>
      <c r="S15" s="822"/>
      <c r="T15" s="822"/>
      <c r="U15" s="822"/>
      <c r="V15" s="822"/>
      <c r="W15" s="822"/>
      <c r="X15" s="822"/>
      <c r="Y15" s="822"/>
      <c r="Z15" s="822"/>
      <c r="AA15" s="822"/>
      <c r="AB15" s="822"/>
      <c r="AC15" s="1209"/>
      <c r="AE15" s="289" t="s">
        <v>726</v>
      </c>
      <c r="AF15" s="289" t="s">
        <v>777</v>
      </c>
    </row>
    <row r="16" spans="2:34" ht="17.100000000000001" customHeight="1">
      <c r="C16" s="853" t="s">
        <v>778</v>
      </c>
      <c r="D16" s="854"/>
      <c r="E16" s="981">
        <v>0</v>
      </c>
      <c r="F16" s="982"/>
      <c r="G16" s="316"/>
      <c r="H16" s="1029"/>
      <c r="I16" s="1030"/>
      <c r="J16" s="1030"/>
      <c r="K16" s="1045"/>
      <c r="L16" s="1350" t="s">
        <v>779</v>
      </c>
      <c r="M16" s="1351"/>
      <c r="N16" s="1351"/>
      <c r="O16" s="1351" t="s">
        <v>780</v>
      </c>
      <c r="P16" s="1351"/>
      <c r="Q16" s="1352"/>
      <c r="R16" s="1353" t="s">
        <v>779</v>
      </c>
      <c r="S16" s="1351"/>
      <c r="T16" s="1351"/>
      <c r="U16" s="1351"/>
      <c r="V16" s="1351"/>
      <c r="W16" s="1351"/>
      <c r="X16" s="1351" t="s">
        <v>780</v>
      </c>
      <c r="Y16" s="1351"/>
      <c r="Z16" s="1351"/>
      <c r="AA16" s="1351"/>
      <c r="AB16" s="1351"/>
      <c r="AC16" s="1354"/>
      <c r="AG16" s="289" t="s">
        <v>781</v>
      </c>
      <c r="AH16" s="289" t="s">
        <v>782</v>
      </c>
    </row>
    <row r="17" spans="2:34" ht="17.100000000000001" customHeight="1">
      <c r="C17" s="857" t="s">
        <v>783</v>
      </c>
      <c r="D17" s="858"/>
      <c r="E17" s="991">
        <v>0</v>
      </c>
      <c r="F17" s="992"/>
      <c r="G17" s="316"/>
      <c r="H17" s="857" t="s">
        <v>784</v>
      </c>
      <c r="I17" s="858"/>
      <c r="J17" s="858"/>
      <c r="K17" s="1220"/>
      <c r="L17" s="1359">
        <v>0</v>
      </c>
      <c r="M17" s="981"/>
      <c r="N17" s="981"/>
      <c r="O17" s="981">
        <v>0</v>
      </c>
      <c r="P17" s="981"/>
      <c r="Q17" s="980"/>
      <c r="R17" s="1360">
        <v>0</v>
      </c>
      <c r="S17" s="1153"/>
      <c r="T17" s="1355">
        <v>0</v>
      </c>
      <c r="U17" s="1355"/>
      <c r="V17" s="1355"/>
      <c r="W17" s="1355"/>
      <c r="X17" s="1153">
        <v>0</v>
      </c>
      <c r="Y17" s="1153"/>
      <c r="Z17" s="1355">
        <v>0</v>
      </c>
      <c r="AA17" s="1355"/>
      <c r="AB17" s="1355"/>
      <c r="AC17" s="1356"/>
      <c r="AG17" s="289" t="s">
        <v>740</v>
      </c>
      <c r="AH17" s="289" t="s">
        <v>741</v>
      </c>
    </row>
    <row r="18" spans="2:34" ht="17.100000000000001" customHeight="1">
      <c r="C18" s="857" t="s">
        <v>785</v>
      </c>
      <c r="D18" s="858"/>
      <c r="E18" s="991">
        <v>0</v>
      </c>
      <c r="F18" s="992"/>
      <c r="G18" s="316"/>
      <c r="H18" s="857" t="s">
        <v>786</v>
      </c>
      <c r="I18" s="858"/>
      <c r="J18" s="858"/>
      <c r="K18" s="1220"/>
      <c r="L18" s="1357">
        <v>0</v>
      </c>
      <c r="M18" s="991"/>
      <c r="N18" s="991"/>
      <c r="O18" s="991">
        <v>0</v>
      </c>
      <c r="P18" s="991"/>
      <c r="Q18" s="1000"/>
      <c r="R18" s="1278">
        <v>0</v>
      </c>
      <c r="S18" s="1161"/>
      <c r="T18" s="1358">
        <v>0</v>
      </c>
      <c r="U18" s="1358"/>
      <c r="V18" s="1358"/>
      <c r="W18" s="1358"/>
      <c r="X18" s="1161">
        <v>0</v>
      </c>
      <c r="Y18" s="1161"/>
      <c r="Z18" s="1358">
        <v>0</v>
      </c>
      <c r="AA18" s="1358"/>
      <c r="AB18" s="1358"/>
      <c r="AC18" s="1361"/>
      <c r="AG18" s="289" t="s">
        <v>787</v>
      </c>
      <c r="AH18" s="289" t="s">
        <v>788</v>
      </c>
    </row>
    <row r="19" spans="2:34" ht="17.100000000000001" customHeight="1">
      <c r="C19" s="857" t="s">
        <v>789</v>
      </c>
      <c r="D19" s="858"/>
      <c r="E19" s="991">
        <v>0</v>
      </c>
      <c r="F19" s="992"/>
      <c r="G19" s="316"/>
      <c r="H19" s="857" t="s">
        <v>790</v>
      </c>
      <c r="I19" s="858"/>
      <c r="J19" s="858"/>
      <c r="K19" s="1220"/>
      <c r="L19" s="1357">
        <v>0</v>
      </c>
      <c r="M19" s="991"/>
      <c r="N19" s="991"/>
      <c r="O19" s="991">
        <v>0</v>
      </c>
      <c r="P19" s="991"/>
      <c r="Q19" s="1000"/>
      <c r="R19" s="1278">
        <v>0</v>
      </c>
      <c r="S19" s="1161"/>
      <c r="T19" s="1358">
        <v>0</v>
      </c>
      <c r="U19" s="1358"/>
      <c r="V19" s="1358"/>
      <c r="W19" s="1358"/>
      <c r="X19" s="1161">
        <v>0</v>
      </c>
      <c r="Y19" s="1161"/>
      <c r="Z19" s="1358">
        <v>0</v>
      </c>
      <c r="AA19" s="1358"/>
      <c r="AB19" s="1358"/>
      <c r="AC19" s="1361"/>
      <c r="AE19" s="289" t="s">
        <v>791</v>
      </c>
      <c r="AF19" s="289" t="s">
        <v>792</v>
      </c>
    </row>
    <row r="20" spans="2:34" ht="17.100000000000001" customHeight="1">
      <c r="C20" s="857" t="s">
        <v>793</v>
      </c>
      <c r="D20" s="858"/>
      <c r="E20" s="991">
        <v>0</v>
      </c>
      <c r="F20" s="992"/>
      <c r="G20" s="316"/>
      <c r="H20" s="857" t="s">
        <v>794</v>
      </c>
      <c r="I20" s="858"/>
      <c r="J20" s="858"/>
      <c r="K20" s="1220"/>
      <c r="L20" s="1357">
        <v>0</v>
      </c>
      <c r="M20" s="991"/>
      <c r="N20" s="991"/>
      <c r="O20" s="991">
        <v>0</v>
      </c>
      <c r="P20" s="991"/>
      <c r="Q20" s="1000"/>
      <c r="R20" s="1278">
        <v>0</v>
      </c>
      <c r="S20" s="1161"/>
      <c r="T20" s="1358">
        <v>0</v>
      </c>
      <c r="U20" s="1358"/>
      <c r="V20" s="1358"/>
      <c r="W20" s="1358"/>
      <c r="X20" s="1161">
        <v>0</v>
      </c>
      <c r="Y20" s="1161"/>
      <c r="Z20" s="1358">
        <v>0</v>
      </c>
      <c r="AA20" s="1358"/>
      <c r="AB20" s="1358"/>
      <c r="AC20" s="1361"/>
      <c r="AG20" s="289" t="s">
        <v>781</v>
      </c>
      <c r="AH20" s="289" t="s">
        <v>795</v>
      </c>
    </row>
    <row r="21" spans="2:34" ht="17.100000000000001" customHeight="1" thickBot="1">
      <c r="C21" s="1378" t="s">
        <v>796</v>
      </c>
      <c r="D21" s="1379"/>
      <c r="E21" s="1380">
        <v>0</v>
      </c>
      <c r="F21" s="1381"/>
      <c r="G21" s="316"/>
      <c r="H21" s="857" t="s">
        <v>797</v>
      </c>
      <c r="I21" s="858"/>
      <c r="J21" s="858"/>
      <c r="K21" s="1220"/>
      <c r="L21" s="1357">
        <v>0</v>
      </c>
      <c r="M21" s="991"/>
      <c r="N21" s="991"/>
      <c r="O21" s="991">
        <v>0</v>
      </c>
      <c r="P21" s="991"/>
      <c r="Q21" s="1000"/>
      <c r="R21" s="1278">
        <v>0</v>
      </c>
      <c r="S21" s="1161"/>
      <c r="T21" s="1358">
        <v>0</v>
      </c>
      <c r="U21" s="1358"/>
      <c r="V21" s="1358"/>
      <c r="W21" s="1358"/>
      <c r="X21" s="1161">
        <v>0</v>
      </c>
      <c r="Y21" s="1161"/>
      <c r="Z21" s="1358">
        <v>0</v>
      </c>
      <c r="AA21" s="1358"/>
      <c r="AB21" s="1358"/>
      <c r="AC21" s="1361"/>
      <c r="AG21" s="289" t="s">
        <v>798</v>
      </c>
      <c r="AH21" s="289" t="s">
        <v>799</v>
      </c>
    </row>
    <row r="22" spans="2:34" ht="17.100000000000001" customHeight="1" thickTop="1">
      <c r="C22" s="834" t="s">
        <v>397</v>
      </c>
      <c r="D22" s="835"/>
      <c r="E22" s="1373">
        <f>SUM(E16:F21)</f>
        <v>0</v>
      </c>
      <c r="F22" s="1374"/>
      <c r="G22" s="316"/>
      <c r="H22" s="1029"/>
      <c r="I22" s="1030"/>
      <c r="J22" s="1030"/>
      <c r="K22" s="1045"/>
      <c r="L22" s="1375">
        <v>0</v>
      </c>
      <c r="M22" s="1376"/>
      <c r="N22" s="1376"/>
      <c r="O22" s="1376">
        <v>0</v>
      </c>
      <c r="P22" s="1376"/>
      <c r="Q22" s="1377"/>
      <c r="R22" s="1294">
        <v>0</v>
      </c>
      <c r="S22" s="1291"/>
      <c r="T22" s="1362">
        <v>0</v>
      </c>
      <c r="U22" s="1362"/>
      <c r="V22" s="1362"/>
      <c r="W22" s="1362"/>
      <c r="X22" s="1291">
        <v>0</v>
      </c>
      <c r="Y22" s="1291"/>
      <c r="Z22" s="1362">
        <v>0</v>
      </c>
      <c r="AA22" s="1362"/>
      <c r="AB22" s="1362"/>
      <c r="AC22" s="1363"/>
      <c r="AF22" s="289" t="s">
        <v>800</v>
      </c>
    </row>
    <row r="23" spans="2:34" ht="17.100000000000001" customHeight="1">
      <c r="AH23" s="289" t="s">
        <v>801</v>
      </c>
    </row>
    <row r="24" spans="2:34" ht="17.100000000000001" customHeight="1">
      <c r="C24" s="916" t="s">
        <v>413</v>
      </c>
      <c r="D24" s="917"/>
      <c r="E24" s="918"/>
      <c r="F24" s="1364" t="s">
        <v>414</v>
      </c>
      <c r="G24" s="1365"/>
      <c r="H24" s="1365"/>
      <c r="I24" s="1365"/>
      <c r="J24" s="1365"/>
      <c r="K24" s="1365"/>
      <c r="L24" s="1365"/>
      <c r="M24" s="1365"/>
      <c r="N24" s="1365"/>
      <c r="O24" s="1365"/>
      <c r="P24" s="1365"/>
      <c r="Q24" s="1365"/>
      <c r="R24" s="1365"/>
      <c r="S24" s="1365"/>
      <c r="T24" s="1365"/>
      <c r="U24" s="1365"/>
      <c r="V24" s="1365"/>
      <c r="W24" s="1365"/>
      <c r="X24" s="1365"/>
      <c r="Y24" s="1365"/>
      <c r="Z24" s="1365"/>
      <c r="AA24" s="1365"/>
      <c r="AB24" s="1365"/>
      <c r="AC24" s="1366"/>
      <c r="AE24" s="289" t="s">
        <v>791</v>
      </c>
      <c r="AF24" s="289" t="s">
        <v>802</v>
      </c>
    </row>
    <row r="25" spans="2:34" ht="17.100000000000001" customHeight="1">
      <c r="C25" s="919"/>
      <c r="D25" s="920"/>
      <c r="E25" s="921"/>
      <c r="F25" s="1367"/>
      <c r="G25" s="1368"/>
      <c r="H25" s="1368"/>
      <c r="I25" s="1368"/>
      <c r="J25" s="1368"/>
      <c r="K25" s="1368"/>
      <c r="L25" s="1368"/>
      <c r="M25" s="1368"/>
      <c r="N25" s="1368"/>
      <c r="O25" s="1368"/>
      <c r="P25" s="1368"/>
      <c r="Q25" s="1368"/>
      <c r="R25" s="1368"/>
      <c r="S25" s="1368"/>
      <c r="T25" s="1368"/>
      <c r="U25" s="1368"/>
      <c r="V25" s="1368"/>
      <c r="W25" s="1368"/>
      <c r="X25" s="1368"/>
      <c r="Y25" s="1368"/>
      <c r="Z25" s="1368"/>
      <c r="AA25" s="1368"/>
      <c r="AB25" s="1368"/>
      <c r="AC25" s="1369"/>
      <c r="AH25" s="289" t="s">
        <v>803</v>
      </c>
    </row>
    <row r="26" spans="2:34" ht="17.100000000000001" customHeight="1">
      <c r="G26" s="316"/>
      <c r="O26" s="316"/>
      <c r="P26" s="316"/>
      <c r="Q26" s="316"/>
      <c r="R26" s="316"/>
      <c r="AH26" s="289" t="s">
        <v>804</v>
      </c>
    </row>
    <row r="27" spans="2:34" ht="17.100000000000001" customHeight="1">
      <c r="B27" s="292" t="str">
        <f>ROMAN(17)</f>
        <v>XVII</v>
      </c>
      <c r="C27" s="293" t="s">
        <v>805</v>
      </c>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89" t="s">
        <v>806</v>
      </c>
      <c r="AF27" s="289" t="s">
        <v>807</v>
      </c>
    </row>
    <row r="28" spans="2:34" ht="17.100000000000001" customHeight="1">
      <c r="AH28" s="289" t="s">
        <v>759</v>
      </c>
    </row>
    <row r="29" spans="2:34" ht="17.100000000000001" customHeight="1">
      <c r="C29" s="1013"/>
      <c r="D29" s="832"/>
      <c r="E29" s="832"/>
      <c r="F29" s="832"/>
      <c r="G29" s="832"/>
      <c r="H29" s="832"/>
      <c r="I29" s="832"/>
      <c r="J29" s="832"/>
      <c r="K29" s="832"/>
      <c r="L29" s="832"/>
      <c r="M29" s="832"/>
      <c r="N29" s="1370" t="s">
        <v>808</v>
      </c>
      <c r="O29" s="1370"/>
      <c r="P29" s="1370"/>
      <c r="Q29" s="1370"/>
      <c r="R29" s="1370"/>
      <c r="S29" s="1370"/>
      <c r="T29" s="1370"/>
      <c r="U29" s="1371"/>
      <c r="V29" s="1372" t="s">
        <v>520</v>
      </c>
      <c r="W29" s="1370"/>
      <c r="X29" s="1370"/>
      <c r="Y29" s="1370"/>
      <c r="Z29" s="1370"/>
      <c r="AA29" s="1370"/>
      <c r="AB29" s="1370"/>
      <c r="AC29" s="1371"/>
      <c r="AF29" s="289" t="s">
        <v>809</v>
      </c>
    </row>
    <row r="30" spans="2:34" ht="17.100000000000001" customHeight="1">
      <c r="C30" s="870" t="s">
        <v>810</v>
      </c>
      <c r="D30" s="871"/>
      <c r="E30" s="871"/>
      <c r="F30" s="871"/>
      <c r="G30" s="872"/>
      <c r="H30" s="854" t="s">
        <v>811</v>
      </c>
      <c r="I30" s="854"/>
      <c r="J30" s="854"/>
      <c r="K30" s="854"/>
      <c r="L30" s="854"/>
      <c r="M30" s="854"/>
      <c r="N30" s="1384">
        <v>0.1</v>
      </c>
      <c r="O30" s="1384"/>
      <c r="P30" s="1384"/>
      <c r="Q30" s="1384"/>
      <c r="R30" s="1384"/>
      <c r="S30" s="1384"/>
      <c r="T30" s="1384"/>
      <c r="U30" s="1385"/>
      <c r="V30" s="1386">
        <v>0.1</v>
      </c>
      <c r="W30" s="1384"/>
      <c r="X30" s="1384"/>
      <c r="Y30" s="1384"/>
      <c r="Z30" s="1384"/>
      <c r="AA30" s="1384"/>
      <c r="AB30" s="1384"/>
      <c r="AC30" s="1385"/>
      <c r="AH30" s="289" t="s">
        <v>812</v>
      </c>
    </row>
    <row r="31" spans="2:34" ht="17.100000000000001" customHeight="1">
      <c r="C31" s="1051"/>
      <c r="D31" s="952"/>
      <c r="E31" s="952"/>
      <c r="F31" s="952"/>
      <c r="G31" s="1280"/>
      <c r="H31" s="858" t="s">
        <v>813</v>
      </c>
      <c r="I31" s="858"/>
      <c r="J31" s="858"/>
      <c r="K31" s="858"/>
      <c r="L31" s="858"/>
      <c r="M31" s="858"/>
      <c r="N31" s="996" t="s">
        <v>814</v>
      </c>
      <c r="O31" s="996"/>
      <c r="P31" s="996"/>
      <c r="Q31" s="996"/>
      <c r="R31" s="996"/>
      <c r="S31" s="996"/>
      <c r="T31" s="996"/>
      <c r="U31" s="1132"/>
      <c r="V31" s="995" t="s">
        <v>815</v>
      </c>
      <c r="W31" s="996"/>
      <c r="X31" s="996"/>
      <c r="Y31" s="996"/>
      <c r="Z31" s="996"/>
      <c r="AA31" s="996"/>
      <c r="AB31" s="996"/>
      <c r="AC31" s="1132"/>
    </row>
    <row r="32" spans="2:34" ht="17.100000000000001" customHeight="1">
      <c r="C32" s="1051"/>
      <c r="D32" s="952"/>
      <c r="E32" s="952"/>
      <c r="F32" s="952"/>
      <c r="G32" s="1280"/>
      <c r="H32" s="1387" t="s">
        <v>816</v>
      </c>
      <c r="I32" s="1388"/>
      <c r="J32" s="1388"/>
      <c r="K32" s="1388"/>
      <c r="L32" s="1388"/>
      <c r="M32" s="1389"/>
      <c r="N32" s="1391" t="s">
        <v>817</v>
      </c>
      <c r="O32" s="1392"/>
      <c r="P32" s="1392"/>
      <c r="Q32" s="1392"/>
      <c r="R32" s="1392"/>
      <c r="S32" s="1392"/>
      <c r="T32" s="1392"/>
      <c r="U32" s="1393"/>
      <c r="V32" s="1397" t="s">
        <v>817</v>
      </c>
      <c r="W32" s="1392"/>
      <c r="X32" s="1392"/>
      <c r="Y32" s="1392"/>
      <c r="Z32" s="1392"/>
      <c r="AA32" s="1392"/>
      <c r="AB32" s="1392"/>
      <c r="AC32" s="1393"/>
    </row>
    <row r="33" spans="3:29" ht="17.100000000000001" customHeight="1">
      <c r="C33" s="1382"/>
      <c r="D33" s="1383"/>
      <c r="E33" s="1383"/>
      <c r="F33" s="1383"/>
      <c r="G33" s="1060"/>
      <c r="H33" s="1390"/>
      <c r="I33" s="1383"/>
      <c r="J33" s="1383"/>
      <c r="K33" s="1383"/>
      <c r="L33" s="1383"/>
      <c r="M33" s="1060"/>
      <c r="N33" s="1394"/>
      <c r="O33" s="1395"/>
      <c r="P33" s="1395"/>
      <c r="Q33" s="1395"/>
      <c r="R33" s="1395"/>
      <c r="S33" s="1395"/>
      <c r="T33" s="1395"/>
      <c r="U33" s="1396"/>
      <c r="V33" s="1398"/>
      <c r="W33" s="1395"/>
      <c r="X33" s="1395"/>
      <c r="Y33" s="1395"/>
      <c r="Z33" s="1395"/>
      <c r="AA33" s="1395"/>
      <c r="AB33" s="1395"/>
      <c r="AC33" s="1396"/>
    </row>
    <row r="34" spans="3:29" ht="17.100000000000001" customHeight="1">
      <c r="C34" s="857" t="s">
        <v>818</v>
      </c>
      <c r="D34" s="858"/>
      <c r="E34" s="858"/>
      <c r="F34" s="858"/>
      <c r="G34" s="858"/>
      <c r="H34" s="858" t="s">
        <v>819</v>
      </c>
      <c r="I34" s="858"/>
      <c r="J34" s="858"/>
      <c r="K34" s="858"/>
      <c r="L34" s="858"/>
      <c r="M34" s="858"/>
      <c r="N34" s="859">
        <v>0</v>
      </c>
      <c r="O34" s="859"/>
      <c r="P34" s="859"/>
      <c r="Q34" s="859"/>
      <c r="R34" s="859"/>
      <c r="S34" s="859"/>
      <c r="T34" s="859"/>
      <c r="U34" s="860"/>
      <c r="V34" s="1405">
        <v>0</v>
      </c>
      <c r="W34" s="859"/>
      <c r="X34" s="859"/>
      <c r="Y34" s="859"/>
      <c r="Z34" s="859"/>
      <c r="AA34" s="859"/>
      <c r="AB34" s="859"/>
      <c r="AC34" s="860"/>
    </row>
    <row r="35" spans="3:29" ht="17.100000000000001" customHeight="1">
      <c r="C35" s="857"/>
      <c r="D35" s="858"/>
      <c r="E35" s="858"/>
      <c r="F35" s="858"/>
      <c r="G35" s="858"/>
      <c r="H35" s="858" t="s">
        <v>820</v>
      </c>
      <c r="I35" s="858"/>
      <c r="J35" s="858"/>
      <c r="K35" s="858"/>
      <c r="L35" s="858"/>
      <c r="M35" s="858"/>
      <c r="N35" s="859">
        <v>0</v>
      </c>
      <c r="O35" s="859"/>
      <c r="P35" s="859"/>
      <c r="Q35" s="859"/>
      <c r="R35" s="859"/>
      <c r="S35" s="859"/>
      <c r="T35" s="859"/>
      <c r="U35" s="860"/>
      <c r="V35" s="1405">
        <v>0</v>
      </c>
      <c r="W35" s="859"/>
      <c r="X35" s="859"/>
      <c r="Y35" s="859"/>
      <c r="Z35" s="859"/>
      <c r="AA35" s="859"/>
      <c r="AB35" s="859"/>
      <c r="AC35" s="860"/>
    </row>
    <row r="36" spans="3:29" ht="17.100000000000001" customHeight="1">
      <c r="C36" s="857"/>
      <c r="D36" s="858"/>
      <c r="E36" s="858"/>
      <c r="F36" s="858"/>
      <c r="G36" s="858"/>
      <c r="H36" s="858" t="s">
        <v>821</v>
      </c>
      <c r="I36" s="858"/>
      <c r="J36" s="858"/>
      <c r="K36" s="858"/>
      <c r="L36" s="858"/>
      <c r="M36" s="858"/>
      <c r="N36" s="859">
        <v>0</v>
      </c>
      <c r="O36" s="859"/>
      <c r="P36" s="859"/>
      <c r="Q36" s="859"/>
      <c r="R36" s="859"/>
      <c r="S36" s="859"/>
      <c r="T36" s="859"/>
      <c r="U36" s="860"/>
      <c r="V36" s="1405">
        <v>0</v>
      </c>
      <c r="W36" s="859"/>
      <c r="X36" s="859"/>
      <c r="Y36" s="859"/>
      <c r="Z36" s="859"/>
      <c r="AA36" s="859"/>
      <c r="AB36" s="859"/>
      <c r="AC36" s="860"/>
    </row>
    <row r="37" spans="3:29" ht="17.100000000000001" customHeight="1">
      <c r="C37" s="857"/>
      <c r="D37" s="858"/>
      <c r="E37" s="858"/>
      <c r="F37" s="858"/>
      <c r="G37" s="858"/>
      <c r="H37" s="858" t="s">
        <v>822</v>
      </c>
      <c r="I37" s="858"/>
      <c r="J37" s="858"/>
      <c r="K37" s="858"/>
      <c r="L37" s="858"/>
      <c r="M37" s="858"/>
      <c r="N37" s="1399"/>
      <c r="O37" s="1399"/>
      <c r="P37" s="1399"/>
      <c r="Q37" s="1399"/>
      <c r="R37" s="1399"/>
      <c r="S37" s="1399"/>
      <c r="T37" s="1399"/>
      <c r="U37" s="1400"/>
      <c r="V37" s="1401"/>
      <c r="W37" s="1399"/>
      <c r="X37" s="1399"/>
      <c r="Y37" s="1399"/>
      <c r="Z37" s="1399"/>
      <c r="AA37" s="1399"/>
      <c r="AB37" s="1399"/>
      <c r="AC37" s="1400"/>
    </row>
    <row r="38" spans="3:29" ht="17.100000000000001" customHeight="1">
      <c r="C38" s="857"/>
      <c r="D38" s="858"/>
      <c r="E38" s="858"/>
      <c r="F38" s="858"/>
      <c r="G38" s="858"/>
      <c r="H38" s="858" t="s">
        <v>823</v>
      </c>
      <c r="I38" s="858"/>
      <c r="J38" s="858"/>
      <c r="K38" s="858"/>
      <c r="L38" s="858"/>
      <c r="M38" s="858"/>
      <c r="N38" s="1402"/>
      <c r="O38" s="1402"/>
      <c r="P38" s="1402"/>
      <c r="Q38" s="1402"/>
      <c r="R38" s="1402"/>
      <c r="S38" s="1402"/>
      <c r="T38" s="1402"/>
      <c r="U38" s="1403"/>
      <c r="V38" s="1404"/>
      <c r="W38" s="1402"/>
      <c r="X38" s="1402"/>
      <c r="Y38" s="1402"/>
      <c r="Z38" s="1402"/>
      <c r="AA38" s="1402"/>
      <c r="AB38" s="1402"/>
      <c r="AC38" s="1403"/>
    </row>
    <row r="39" spans="3:29" ht="17.100000000000001" customHeight="1">
      <c r="C39" s="857"/>
      <c r="D39" s="858"/>
      <c r="E39" s="858"/>
      <c r="F39" s="858"/>
      <c r="G39" s="858"/>
      <c r="H39" s="858"/>
      <c r="I39" s="858"/>
      <c r="J39" s="858"/>
      <c r="K39" s="858"/>
      <c r="L39" s="858"/>
      <c r="M39" s="858"/>
      <c r="N39" s="1402"/>
      <c r="O39" s="1402"/>
      <c r="P39" s="1402"/>
      <c r="Q39" s="1402"/>
      <c r="R39" s="1402"/>
      <c r="S39" s="1402"/>
      <c r="T39" s="1402"/>
      <c r="U39" s="1403"/>
      <c r="V39" s="1404"/>
      <c r="W39" s="1402"/>
      <c r="X39" s="1402"/>
      <c r="Y39" s="1402"/>
      <c r="Z39" s="1402"/>
      <c r="AA39" s="1402"/>
      <c r="AB39" s="1402"/>
      <c r="AC39" s="1403"/>
    </row>
    <row r="40" spans="3:29" ht="17.100000000000001" customHeight="1">
      <c r="C40" s="1406" t="s">
        <v>824</v>
      </c>
      <c r="D40" s="1388"/>
      <c r="E40" s="1388"/>
      <c r="F40" s="1388"/>
      <c r="G40" s="1389"/>
      <c r="H40" s="858" t="s">
        <v>823</v>
      </c>
      <c r="I40" s="858"/>
      <c r="J40" s="858"/>
      <c r="K40" s="858"/>
      <c r="L40" s="858"/>
      <c r="M40" s="858"/>
      <c r="N40" s="1402"/>
      <c r="O40" s="1402"/>
      <c r="P40" s="1402"/>
      <c r="Q40" s="1402"/>
      <c r="R40" s="1402"/>
      <c r="S40" s="1402"/>
      <c r="T40" s="1402"/>
      <c r="U40" s="1403"/>
      <c r="V40" s="1404"/>
      <c r="W40" s="1402"/>
      <c r="X40" s="1402"/>
      <c r="Y40" s="1402"/>
      <c r="Z40" s="1402"/>
      <c r="AA40" s="1402"/>
      <c r="AB40" s="1402"/>
      <c r="AC40" s="1403"/>
    </row>
    <row r="41" spans="3:29" ht="17.100000000000001" customHeight="1">
      <c r="C41" s="1051"/>
      <c r="D41" s="952"/>
      <c r="E41" s="952"/>
      <c r="F41" s="952"/>
      <c r="G41" s="1280"/>
      <c r="H41" s="858"/>
      <c r="I41" s="858"/>
      <c r="J41" s="858"/>
      <c r="K41" s="858"/>
      <c r="L41" s="858"/>
      <c r="M41" s="858"/>
      <c r="N41" s="1402"/>
      <c r="O41" s="1402"/>
      <c r="P41" s="1402"/>
      <c r="Q41" s="1402"/>
      <c r="R41" s="1402"/>
      <c r="S41" s="1402"/>
      <c r="T41" s="1402"/>
      <c r="U41" s="1403"/>
      <c r="V41" s="1404"/>
      <c r="W41" s="1402"/>
      <c r="X41" s="1402"/>
      <c r="Y41" s="1402"/>
      <c r="Z41" s="1402"/>
      <c r="AA41" s="1402"/>
      <c r="AB41" s="1402"/>
      <c r="AC41" s="1403"/>
    </row>
    <row r="42" spans="3:29" ht="17.100000000000001" customHeight="1">
      <c r="C42" s="1051"/>
      <c r="D42" s="952"/>
      <c r="E42" s="952"/>
      <c r="F42" s="952"/>
      <c r="G42" s="1280"/>
      <c r="H42" s="1387" t="s">
        <v>825</v>
      </c>
      <c r="I42" s="1388"/>
      <c r="J42" s="1388"/>
      <c r="K42" s="1388"/>
      <c r="L42" s="1388"/>
      <c r="M42" s="1389"/>
      <c r="N42" s="1407" t="s">
        <v>826</v>
      </c>
      <c r="O42" s="1408"/>
      <c r="P42" s="1408"/>
      <c r="Q42" s="1408"/>
      <c r="R42" s="1408"/>
      <c r="S42" s="1408"/>
      <c r="T42" s="1408"/>
      <c r="U42" s="1409"/>
      <c r="V42" s="1413" t="s">
        <v>827</v>
      </c>
      <c r="W42" s="1408"/>
      <c r="X42" s="1408"/>
      <c r="Y42" s="1408"/>
      <c r="Z42" s="1408"/>
      <c r="AA42" s="1408"/>
      <c r="AB42" s="1408"/>
      <c r="AC42" s="1409"/>
    </row>
    <row r="43" spans="3:29" ht="17.100000000000001" customHeight="1">
      <c r="C43" s="1382"/>
      <c r="D43" s="1383"/>
      <c r="E43" s="1383"/>
      <c r="F43" s="1383"/>
      <c r="G43" s="1060"/>
      <c r="H43" s="1390"/>
      <c r="I43" s="1383"/>
      <c r="J43" s="1383"/>
      <c r="K43" s="1383"/>
      <c r="L43" s="1383"/>
      <c r="M43" s="1060"/>
      <c r="N43" s="1410"/>
      <c r="O43" s="1411"/>
      <c r="P43" s="1411"/>
      <c r="Q43" s="1411"/>
      <c r="R43" s="1411"/>
      <c r="S43" s="1411"/>
      <c r="T43" s="1411"/>
      <c r="U43" s="1412"/>
      <c r="V43" s="1414"/>
      <c r="W43" s="1411"/>
      <c r="X43" s="1411"/>
      <c r="Y43" s="1411"/>
      <c r="Z43" s="1411"/>
      <c r="AA43" s="1411"/>
      <c r="AB43" s="1411"/>
      <c r="AC43" s="1412"/>
    </row>
    <row r="44" spans="3:29" ht="17.100000000000001" customHeight="1">
      <c r="C44" s="857" t="s">
        <v>828</v>
      </c>
      <c r="D44" s="858"/>
      <c r="E44" s="858"/>
      <c r="F44" s="858"/>
      <c r="G44" s="858"/>
      <c r="H44" s="858" t="s">
        <v>823</v>
      </c>
      <c r="I44" s="858"/>
      <c r="J44" s="858"/>
      <c r="K44" s="858"/>
      <c r="L44" s="858"/>
      <c r="M44" s="858"/>
      <c r="N44" s="1402"/>
      <c r="O44" s="1402"/>
      <c r="P44" s="1402"/>
      <c r="Q44" s="1402"/>
      <c r="R44" s="1402"/>
      <c r="S44" s="1402"/>
      <c r="T44" s="1402"/>
      <c r="U44" s="1403"/>
      <c r="V44" s="1404"/>
      <c r="W44" s="1402"/>
      <c r="X44" s="1402"/>
      <c r="Y44" s="1402"/>
      <c r="Z44" s="1402"/>
      <c r="AA44" s="1402"/>
      <c r="AB44" s="1402"/>
      <c r="AC44" s="1403"/>
    </row>
    <row r="45" spans="3:29" ht="17.100000000000001" customHeight="1">
      <c r="C45" s="857"/>
      <c r="D45" s="858"/>
      <c r="E45" s="858"/>
      <c r="F45" s="858"/>
      <c r="G45" s="858"/>
      <c r="H45" s="858"/>
      <c r="I45" s="858"/>
      <c r="J45" s="858"/>
      <c r="K45" s="858"/>
      <c r="L45" s="858"/>
      <c r="M45" s="858"/>
      <c r="N45" s="1402"/>
      <c r="O45" s="1402"/>
      <c r="P45" s="1402"/>
      <c r="Q45" s="1402"/>
      <c r="R45" s="1402"/>
      <c r="S45" s="1402"/>
      <c r="T45" s="1402"/>
      <c r="U45" s="1403"/>
      <c r="V45" s="1404"/>
      <c r="W45" s="1402"/>
      <c r="X45" s="1402"/>
      <c r="Y45" s="1402"/>
      <c r="Z45" s="1402"/>
      <c r="AA45" s="1402"/>
      <c r="AB45" s="1402"/>
      <c r="AC45" s="1403"/>
    </row>
    <row r="46" spans="3:29" ht="17.100000000000001" customHeight="1">
      <c r="C46" s="857" t="s">
        <v>829</v>
      </c>
      <c r="D46" s="858"/>
      <c r="E46" s="858"/>
      <c r="F46" s="858"/>
      <c r="G46" s="858"/>
      <c r="H46" s="858" t="s">
        <v>823</v>
      </c>
      <c r="I46" s="858"/>
      <c r="J46" s="858"/>
      <c r="K46" s="858"/>
      <c r="L46" s="858"/>
      <c r="M46" s="858"/>
      <c r="N46" s="1402" t="s">
        <v>830</v>
      </c>
      <c r="O46" s="1402"/>
      <c r="P46" s="1402"/>
      <c r="Q46" s="1402"/>
      <c r="R46" s="1402"/>
      <c r="S46" s="1402"/>
      <c r="T46" s="1402"/>
      <c r="U46" s="1403"/>
      <c r="V46" s="1404" t="s">
        <v>830</v>
      </c>
      <c r="W46" s="1402"/>
      <c r="X46" s="1402"/>
      <c r="Y46" s="1402"/>
      <c r="Z46" s="1402"/>
      <c r="AA46" s="1402"/>
      <c r="AB46" s="1402"/>
      <c r="AC46" s="1403"/>
    </row>
    <row r="47" spans="3:29" ht="17.100000000000001" customHeight="1">
      <c r="C47" s="857"/>
      <c r="D47" s="858"/>
      <c r="E47" s="858"/>
      <c r="F47" s="858"/>
      <c r="G47" s="858"/>
      <c r="H47" s="858"/>
      <c r="I47" s="858"/>
      <c r="J47" s="858"/>
      <c r="K47" s="858"/>
      <c r="L47" s="858"/>
      <c r="M47" s="858"/>
      <c r="N47" s="1402"/>
      <c r="O47" s="1402"/>
      <c r="P47" s="1402"/>
      <c r="Q47" s="1402"/>
      <c r="R47" s="1402"/>
      <c r="S47" s="1402"/>
      <c r="T47" s="1402"/>
      <c r="U47" s="1403"/>
      <c r="V47" s="1404"/>
      <c r="W47" s="1402"/>
      <c r="X47" s="1402"/>
      <c r="Y47" s="1402"/>
      <c r="Z47" s="1402"/>
      <c r="AA47" s="1402"/>
      <c r="AB47" s="1402"/>
      <c r="AC47" s="1403"/>
    </row>
    <row r="48" spans="3:29" ht="17.100000000000001" customHeight="1">
      <c r="C48" s="916" t="s">
        <v>413</v>
      </c>
      <c r="D48" s="917"/>
      <c r="E48" s="918"/>
      <c r="F48" s="1250" t="s">
        <v>414</v>
      </c>
      <c r="G48" s="1099"/>
      <c r="H48" s="1099"/>
      <c r="I48" s="1099"/>
      <c r="J48" s="1099"/>
      <c r="K48" s="1099"/>
      <c r="L48" s="1099"/>
      <c r="M48" s="1099"/>
      <c r="N48" s="1099"/>
      <c r="O48" s="1099"/>
      <c r="P48" s="1099"/>
      <c r="Q48" s="1099"/>
      <c r="R48" s="1099"/>
      <c r="S48" s="1099"/>
      <c r="T48" s="1099"/>
      <c r="U48" s="1099"/>
      <c r="V48" s="1099"/>
      <c r="W48" s="1099"/>
      <c r="X48" s="1099"/>
      <c r="Y48" s="1099"/>
      <c r="Z48" s="1099"/>
      <c r="AA48" s="1099"/>
      <c r="AB48" s="1099"/>
      <c r="AC48" s="1100"/>
    </row>
    <row r="49" spans="2:30" ht="17.100000000000001" customHeight="1">
      <c r="C49" s="919"/>
      <c r="D49" s="920"/>
      <c r="E49" s="921"/>
      <c r="F49" s="1251"/>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6"/>
    </row>
    <row r="50" spans="2:30" ht="17.100000000000001" customHeight="1">
      <c r="C50" s="317"/>
      <c r="D50" s="317"/>
      <c r="E50" s="317"/>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row>
    <row r="52" spans="2:30" ht="17.100000000000001" customHeight="1">
      <c r="B52" s="292" t="str">
        <f>ROMAN(18)</f>
        <v>XVIII</v>
      </c>
      <c r="C52" s="293" t="s">
        <v>831</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row>
    <row r="53" spans="2:30" ht="17.100000000000001" customHeight="1">
      <c r="C53" s="821"/>
      <c r="D53" s="822"/>
      <c r="E53" s="1209"/>
      <c r="F53" s="926" t="s">
        <v>832</v>
      </c>
      <c r="G53" s="927"/>
      <c r="H53" s="927"/>
      <c r="I53" s="927"/>
      <c r="J53" s="927"/>
      <c r="K53" s="927"/>
      <c r="L53" s="927"/>
      <c r="M53" s="927"/>
      <c r="N53" s="927"/>
      <c r="O53" s="927"/>
      <c r="P53" s="927"/>
      <c r="Q53" s="929"/>
      <c r="R53" s="926" t="s">
        <v>520</v>
      </c>
      <c r="S53" s="927"/>
      <c r="T53" s="927"/>
      <c r="U53" s="927"/>
      <c r="V53" s="927"/>
      <c r="W53" s="927"/>
      <c r="X53" s="927"/>
      <c r="Y53" s="927"/>
      <c r="Z53" s="927"/>
      <c r="AA53" s="927"/>
      <c r="AB53" s="927"/>
      <c r="AC53" s="929"/>
    </row>
    <row r="54" spans="2:30" ht="17.100000000000001" customHeight="1">
      <c r="C54" s="845"/>
      <c r="D54" s="846"/>
      <c r="E54" s="1346"/>
      <c r="F54" s="1415" t="s">
        <v>833</v>
      </c>
      <c r="G54" s="1416"/>
      <c r="H54" s="1416" t="s">
        <v>834</v>
      </c>
      <c r="I54" s="1416"/>
      <c r="J54" s="1416" t="s">
        <v>835</v>
      </c>
      <c r="K54" s="1416"/>
      <c r="L54" s="1416" t="s">
        <v>836</v>
      </c>
      <c r="M54" s="1416"/>
      <c r="N54" s="1416" t="s">
        <v>837</v>
      </c>
      <c r="O54" s="1416"/>
      <c r="P54" s="1416" t="s">
        <v>570</v>
      </c>
      <c r="Q54" s="1417"/>
      <c r="R54" s="1415" t="s">
        <v>833</v>
      </c>
      <c r="S54" s="1416"/>
      <c r="T54" s="1416" t="s">
        <v>834</v>
      </c>
      <c r="U54" s="1416"/>
      <c r="V54" s="1416" t="s">
        <v>835</v>
      </c>
      <c r="W54" s="1416"/>
      <c r="X54" s="1416" t="s">
        <v>836</v>
      </c>
      <c r="Y54" s="1416"/>
      <c r="Z54" s="1416" t="s">
        <v>837</v>
      </c>
      <c r="AA54" s="1416"/>
      <c r="AB54" s="1416" t="s">
        <v>570</v>
      </c>
      <c r="AC54" s="1417"/>
    </row>
    <row r="55" spans="2:30" ht="17.100000000000001" customHeight="1">
      <c r="C55" s="821" t="s">
        <v>838</v>
      </c>
      <c r="D55" s="822"/>
      <c r="E55" s="1209"/>
      <c r="F55" s="1423">
        <v>0</v>
      </c>
      <c r="G55" s="1418"/>
      <c r="H55" s="1285">
        <v>0</v>
      </c>
      <c r="I55" s="1418"/>
      <c r="J55" s="1285">
        <v>0</v>
      </c>
      <c r="K55" s="1418"/>
      <c r="L55" s="1285">
        <v>0</v>
      </c>
      <c r="M55" s="1418"/>
      <c r="N55" s="1285">
        <v>0</v>
      </c>
      <c r="O55" s="1418"/>
      <c r="P55" s="1285">
        <v>0</v>
      </c>
      <c r="Q55" s="1419"/>
      <c r="R55" s="1423">
        <v>0</v>
      </c>
      <c r="S55" s="1418"/>
      <c r="T55" s="1285">
        <v>0</v>
      </c>
      <c r="U55" s="1418"/>
      <c r="V55" s="1285">
        <v>0</v>
      </c>
      <c r="W55" s="1418"/>
      <c r="X55" s="1285">
        <v>0</v>
      </c>
      <c r="Y55" s="1418"/>
      <c r="Z55" s="1285">
        <v>0</v>
      </c>
      <c r="AA55" s="1418"/>
      <c r="AB55" s="1285">
        <v>0</v>
      </c>
      <c r="AC55" s="1419"/>
    </row>
    <row r="56" spans="2:30" ht="17.100000000000001" customHeight="1">
      <c r="C56" s="1029" t="s">
        <v>839</v>
      </c>
      <c r="D56" s="1030"/>
      <c r="E56" s="1045"/>
      <c r="F56" s="1420">
        <v>0</v>
      </c>
      <c r="G56" s="1421"/>
      <c r="H56" s="1293">
        <v>0</v>
      </c>
      <c r="I56" s="1421"/>
      <c r="J56" s="1293">
        <v>0</v>
      </c>
      <c r="K56" s="1421"/>
      <c r="L56" s="1293">
        <v>0</v>
      </c>
      <c r="M56" s="1421"/>
      <c r="N56" s="1293">
        <v>0</v>
      </c>
      <c r="O56" s="1421"/>
      <c r="P56" s="1293">
        <v>0</v>
      </c>
      <c r="Q56" s="1422"/>
      <c r="R56" s="1420">
        <v>0</v>
      </c>
      <c r="S56" s="1421"/>
      <c r="T56" s="1293">
        <v>0</v>
      </c>
      <c r="U56" s="1421"/>
      <c r="V56" s="1293">
        <v>0</v>
      </c>
      <c r="W56" s="1421"/>
      <c r="X56" s="1293">
        <v>0</v>
      </c>
      <c r="Y56" s="1421"/>
      <c r="Z56" s="1293">
        <v>0</v>
      </c>
      <c r="AA56" s="1421"/>
      <c r="AB56" s="1293">
        <v>0</v>
      </c>
      <c r="AC56" s="1422"/>
    </row>
    <row r="57" spans="2:30" ht="17.100000000000001" customHeight="1">
      <c r="C57" s="1424" t="s">
        <v>413</v>
      </c>
      <c r="D57" s="1425"/>
      <c r="E57" s="1426"/>
      <c r="F57" s="1427" t="s">
        <v>414</v>
      </c>
      <c r="G57" s="1102"/>
      <c r="H57" s="1102"/>
      <c r="I57" s="1102"/>
      <c r="J57" s="1102"/>
      <c r="K57" s="1102"/>
      <c r="L57" s="1102"/>
      <c r="M57" s="1102"/>
      <c r="N57" s="1102"/>
      <c r="O57" s="1102"/>
      <c r="P57" s="1102"/>
      <c r="Q57" s="1102"/>
      <c r="R57" s="1102"/>
      <c r="S57" s="1102"/>
      <c r="T57" s="1102"/>
      <c r="U57" s="1102"/>
      <c r="V57" s="1102"/>
      <c r="W57" s="1102"/>
      <c r="X57" s="1102"/>
      <c r="Y57" s="1102"/>
      <c r="Z57" s="1102"/>
      <c r="AA57" s="1102"/>
      <c r="AB57" s="1102"/>
      <c r="AC57" s="1103"/>
    </row>
    <row r="58" spans="2:30" ht="17.100000000000001" customHeight="1">
      <c r="C58" s="919"/>
      <c r="D58" s="920"/>
      <c r="E58" s="921"/>
      <c r="F58" s="1251"/>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6"/>
    </row>
    <row r="60" spans="2:30" ht="17.100000000000001" customHeight="1">
      <c r="B60" s="292" t="str">
        <f>ROMAN(19)</f>
        <v>XIX</v>
      </c>
      <c r="C60" s="293" t="s">
        <v>840</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row>
    <row r="61" spans="2:30" ht="17.100000000000001" customHeight="1">
      <c r="C61" s="289" t="s">
        <v>841</v>
      </c>
    </row>
    <row r="62" spans="2:30" ht="17.100000000000001" customHeight="1">
      <c r="C62" s="289" t="s">
        <v>842</v>
      </c>
      <c r="AC62" s="291" t="s">
        <v>843</v>
      </c>
    </row>
    <row r="63" spans="2:30" s="290" customFormat="1" ht="17.100000000000001" customHeight="1">
      <c r="C63" s="1198" t="s">
        <v>844</v>
      </c>
      <c r="D63" s="1198"/>
      <c r="E63" s="1198"/>
      <c r="F63" s="1198"/>
      <c r="G63" s="1198"/>
      <c r="H63" s="1428" t="s">
        <v>845</v>
      </c>
      <c r="I63" s="1428"/>
      <c r="J63" s="1428"/>
      <c r="K63" s="1428"/>
      <c r="L63" s="1428"/>
      <c r="M63" s="1428"/>
      <c r="N63" s="1428"/>
      <c r="O63" s="1428"/>
      <c r="P63" s="1428"/>
      <c r="Q63" s="1428"/>
      <c r="R63" s="1428"/>
      <c r="S63" s="1428" t="s">
        <v>846</v>
      </c>
      <c r="T63" s="1428"/>
      <c r="U63" s="1428"/>
      <c r="V63" s="1428"/>
      <c r="W63" s="1428"/>
      <c r="X63" s="1428"/>
      <c r="Y63" s="1428"/>
      <c r="Z63" s="1428"/>
      <c r="AA63" s="1428"/>
      <c r="AB63" s="1428"/>
      <c r="AC63" s="1428"/>
    </row>
    <row r="64" spans="2:30" s="290" customFormat="1" ht="17.100000000000001" customHeight="1">
      <c r="C64" s="1198"/>
      <c r="D64" s="1198"/>
      <c r="E64" s="1198"/>
      <c r="F64" s="1198"/>
      <c r="G64" s="1198"/>
      <c r="H64" s="1428"/>
      <c r="I64" s="1428"/>
      <c r="J64" s="1428"/>
      <c r="K64" s="1428"/>
      <c r="L64" s="1428"/>
      <c r="M64" s="1428"/>
      <c r="N64" s="1428"/>
      <c r="O64" s="1428"/>
      <c r="P64" s="1428"/>
      <c r="Q64" s="1428"/>
      <c r="R64" s="1428"/>
      <c r="S64" s="1428"/>
      <c r="T64" s="1428"/>
      <c r="U64" s="1428"/>
      <c r="V64" s="1428"/>
      <c r="W64" s="1428"/>
      <c r="X64" s="1428"/>
      <c r="Y64" s="1428"/>
      <c r="Z64" s="1428"/>
      <c r="AA64" s="1428"/>
      <c r="AB64" s="1428"/>
      <c r="AC64" s="1428"/>
    </row>
    <row r="65" spans="3:29" s="290" customFormat="1" ht="17.100000000000001" customHeight="1">
      <c r="C65" s="1198" t="s">
        <v>847</v>
      </c>
      <c r="D65" s="1198"/>
      <c r="E65" s="1198"/>
      <c r="F65" s="1198"/>
      <c r="G65" s="1198"/>
      <c r="H65" s="808"/>
      <c r="I65" s="808"/>
      <c r="J65" s="808"/>
      <c r="K65" s="808"/>
      <c r="L65" s="808"/>
      <c r="M65" s="808"/>
      <c r="N65" s="808"/>
      <c r="O65" s="808"/>
      <c r="P65" s="808"/>
      <c r="Q65" s="808"/>
      <c r="R65" s="808"/>
      <c r="S65" s="808"/>
      <c r="T65" s="808"/>
      <c r="U65" s="808"/>
      <c r="V65" s="808"/>
      <c r="W65" s="808"/>
      <c r="X65" s="808"/>
      <c r="Y65" s="808"/>
      <c r="Z65" s="808"/>
      <c r="AA65" s="808"/>
      <c r="AB65" s="808"/>
      <c r="AC65" s="808"/>
    </row>
    <row r="66" spans="3:29" s="290" customFormat="1" ht="17.100000000000001" customHeight="1">
      <c r="C66" s="1198" t="s">
        <v>848</v>
      </c>
      <c r="D66" s="1198"/>
      <c r="E66" s="1198"/>
      <c r="F66" s="1198"/>
      <c r="G66" s="1198"/>
      <c r="H66" s="808"/>
      <c r="I66" s="808"/>
      <c r="J66" s="808"/>
      <c r="K66" s="808"/>
      <c r="L66" s="808"/>
      <c r="M66" s="808"/>
      <c r="N66" s="808"/>
      <c r="O66" s="808"/>
      <c r="P66" s="808"/>
      <c r="Q66" s="808"/>
      <c r="R66" s="808"/>
      <c r="S66" s="808"/>
      <c r="T66" s="808"/>
      <c r="U66" s="808"/>
      <c r="V66" s="808"/>
      <c r="W66" s="808"/>
      <c r="X66" s="808"/>
      <c r="Y66" s="808"/>
      <c r="Z66" s="808"/>
      <c r="AA66" s="808"/>
      <c r="AB66" s="808"/>
      <c r="AC66" s="808"/>
    </row>
    <row r="67" spans="3:29" s="290" customFormat="1" ht="17.100000000000001" customHeight="1">
      <c r="C67" s="1198" t="s">
        <v>849</v>
      </c>
      <c r="D67" s="1198"/>
      <c r="E67" s="1198"/>
      <c r="F67" s="1198"/>
      <c r="G67" s="1198"/>
      <c r="H67" s="808"/>
      <c r="I67" s="808"/>
      <c r="J67" s="808"/>
      <c r="K67" s="808"/>
      <c r="L67" s="808"/>
      <c r="M67" s="808"/>
      <c r="N67" s="808"/>
      <c r="O67" s="808"/>
      <c r="P67" s="808"/>
      <c r="Q67" s="808"/>
      <c r="R67" s="808"/>
      <c r="S67" s="808"/>
      <c r="T67" s="808"/>
      <c r="U67" s="808"/>
      <c r="V67" s="808"/>
      <c r="W67" s="808"/>
      <c r="X67" s="808"/>
      <c r="Y67" s="808"/>
      <c r="Z67" s="808"/>
      <c r="AA67" s="808"/>
      <c r="AB67" s="808"/>
      <c r="AC67" s="808"/>
    </row>
    <row r="68" spans="3:29" s="290" customFormat="1" ht="17.100000000000001" customHeight="1">
      <c r="C68" s="1198" t="s">
        <v>850</v>
      </c>
      <c r="D68" s="1198"/>
      <c r="E68" s="1198"/>
      <c r="F68" s="1198"/>
      <c r="G68" s="1198"/>
      <c r="H68" s="808"/>
      <c r="I68" s="808"/>
      <c r="J68" s="808"/>
      <c r="K68" s="808"/>
      <c r="L68" s="808"/>
      <c r="M68" s="808"/>
      <c r="N68" s="808"/>
      <c r="O68" s="808"/>
      <c r="P68" s="808"/>
      <c r="Q68" s="808"/>
      <c r="R68" s="808"/>
      <c r="S68" s="808"/>
      <c r="T68" s="808"/>
      <c r="U68" s="808"/>
      <c r="V68" s="808"/>
      <c r="W68" s="808"/>
      <c r="X68" s="808"/>
      <c r="Y68" s="808"/>
      <c r="Z68" s="808"/>
      <c r="AA68" s="808"/>
      <c r="AB68" s="808"/>
      <c r="AC68" s="808"/>
    </row>
    <row r="69" spans="3:29" s="290" customFormat="1" ht="17.100000000000001" customHeight="1"/>
    <row r="70" spans="3:29" s="290" customFormat="1" ht="17.100000000000001" customHeight="1">
      <c r="C70" s="314" t="s">
        <v>851</v>
      </c>
    </row>
    <row r="71" spans="3:29" s="290" customFormat="1" ht="17.100000000000001" customHeight="1">
      <c r="C71" s="829" t="s">
        <v>852</v>
      </c>
      <c r="D71" s="830"/>
      <c r="E71" s="830"/>
      <c r="F71" s="830"/>
      <c r="G71" s="1192"/>
      <c r="H71" s="1434" t="s">
        <v>853</v>
      </c>
      <c r="I71" s="1435"/>
      <c r="J71" s="1435"/>
      <c r="K71" s="1435"/>
      <c r="L71" s="1435"/>
      <c r="M71" s="1435"/>
      <c r="N71" s="1435"/>
      <c r="O71" s="1435"/>
      <c r="P71" s="1435"/>
      <c r="Q71" s="1435"/>
      <c r="R71" s="1435"/>
      <c r="S71" s="1435"/>
      <c r="T71" s="1435"/>
      <c r="U71" s="1435"/>
      <c r="V71" s="1435"/>
      <c r="W71" s="1435"/>
      <c r="X71" s="1435"/>
      <c r="Y71" s="1435"/>
      <c r="Z71" s="1435"/>
      <c r="AA71" s="1435"/>
      <c r="AB71" s="1435"/>
      <c r="AC71" s="1436"/>
    </row>
    <row r="72" spans="3:29" s="290" customFormat="1" ht="17.100000000000001" customHeight="1">
      <c r="C72" s="829"/>
      <c r="D72" s="830"/>
      <c r="E72" s="830"/>
      <c r="F72" s="830"/>
      <c r="G72" s="1192"/>
      <c r="H72" s="1437" t="s">
        <v>1136</v>
      </c>
      <c r="I72" s="1438"/>
      <c r="J72" s="1438"/>
      <c r="K72" s="1438"/>
      <c r="L72" s="1438"/>
      <c r="M72" s="1438"/>
      <c r="N72" s="1438"/>
      <c r="O72" s="1438"/>
      <c r="P72" s="1438"/>
      <c r="Q72" s="1438"/>
      <c r="R72" s="1438"/>
      <c r="S72" s="1438"/>
      <c r="T72" s="1438"/>
      <c r="U72" s="1438"/>
      <c r="V72" s="1438"/>
      <c r="W72" s="1438"/>
      <c r="X72" s="1438"/>
      <c r="Y72" s="1438"/>
      <c r="Z72" s="1438"/>
      <c r="AA72" s="1438"/>
      <c r="AB72" s="1438"/>
      <c r="AC72" s="1439"/>
    </row>
    <row r="73" spans="3:29" s="290" customFormat="1" ht="17.100000000000001" customHeight="1">
      <c r="C73" s="829" t="s">
        <v>854</v>
      </c>
      <c r="D73" s="830"/>
      <c r="E73" s="830"/>
      <c r="F73" s="830"/>
      <c r="G73" s="1192"/>
      <c r="H73" s="1198" t="s">
        <v>855</v>
      </c>
      <c r="I73" s="1198"/>
      <c r="J73" s="1198"/>
      <c r="K73" s="1198"/>
      <c r="L73" s="1198"/>
      <c r="M73" s="1198"/>
      <c r="N73" s="1198"/>
      <c r="O73" s="1198"/>
      <c r="P73" s="1198"/>
      <c r="Q73" s="1198"/>
      <c r="R73" s="1198"/>
      <c r="S73" s="1429" t="s">
        <v>856</v>
      </c>
      <c r="T73" s="1429"/>
      <c r="U73" s="1429"/>
      <c r="V73" s="1429"/>
      <c r="W73" s="1429"/>
      <c r="X73" s="1429"/>
      <c r="Y73" s="1429"/>
      <c r="Z73" s="1429"/>
      <c r="AA73" s="1429"/>
      <c r="AB73" s="1429"/>
      <c r="AC73" s="1429"/>
    </row>
    <row r="74" spans="3:29" s="290" customFormat="1" ht="17.100000000000001" customHeight="1">
      <c r="C74" s="829"/>
      <c r="D74" s="830"/>
      <c r="E74" s="830"/>
      <c r="F74" s="830"/>
      <c r="G74" s="1192"/>
      <c r="H74" s="1198" t="s">
        <v>857</v>
      </c>
      <c r="I74" s="1198"/>
      <c r="J74" s="1198"/>
      <c r="K74" s="1198"/>
      <c r="L74" s="1198"/>
      <c r="M74" s="1198"/>
      <c r="N74" s="1198"/>
      <c r="O74" s="1198"/>
      <c r="P74" s="1198"/>
      <c r="Q74" s="1198"/>
      <c r="R74" s="1198"/>
      <c r="S74" s="1429" t="s">
        <v>856</v>
      </c>
      <c r="T74" s="1429"/>
      <c r="U74" s="1429"/>
      <c r="V74" s="1429"/>
      <c r="W74" s="1429"/>
      <c r="X74" s="1429"/>
      <c r="Y74" s="1429"/>
      <c r="Z74" s="1429"/>
      <c r="AA74" s="1429"/>
      <c r="AB74" s="1429"/>
      <c r="AC74" s="1429"/>
    </row>
    <row r="75" spans="3:29" s="290" customFormat="1" ht="17.100000000000001" customHeight="1">
      <c r="C75" s="829"/>
      <c r="D75" s="830"/>
      <c r="E75" s="830"/>
      <c r="F75" s="830"/>
      <c r="G75" s="1192"/>
      <c r="H75" s="1198" t="s">
        <v>858</v>
      </c>
      <c r="I75" s="1198"/>
      <c r="J75" s="1198"/>
      <c r="K75" s="1198"/>
      <c r="L75" s="1198"/>
      <c r="M75" s="1198"/>
      <c r="N75" s="1198"/>
      <c r="O75" s="1198"/>
      <c r="P75" s="1198"/>
      <c r="Q75" s="1198"/>
      <c r="R75" s="1198"/>
      <c r="S75" s="1429" t="s">
        <v>856</v>
      </c>
      <c r="T75" s="1429"/>
      <c r="U75" s="1429"/>
      <c r="V75" s="1429"/>
      <c r="W75" s="1429"/>
      <c r="X75" s="1429"/>
      <c r="Y75" s="1429"/>
      <c r="Z75" s="1429"/>
      <c r="AA75" s="1429"/>
      <c r="AB75" s="1429"/>
      <c r="AC75" s="1429"/>
    </row>
    <row r="76" spans="3:29" s="290" customFormat="1" ht="17.100000000000001" customHeight="1"/>
    <row r="77" spans="3:29" s="290" customFormat="1" ht="17.100000000000001" customHeight="1">
      <c r="C77" s="314" t="s">
        <v>859</v>
      </c>
    </row>
    <row r="78" spans="3:29" s="290" customFormat="1" ht="17.100000000000001" customHeight="1">
      <c r="C78" s="1429" t="s">
        <v>860</v>
      </c>
      <c r="D78" s="1429"/>
      <c r="E78" s="1046" t="s">
        <v>553</v>
      </c>
      <c r="F78" s="1047"/>
      <c r="G78" s="1047"/>
      <c r="H78" s="1047"/>
      <c r="I78" s="1047"/>
      <c r="J78" s="1047"/>
      <c r="K78" s="1048"/>
      <c r="L78" s="1046" t="s">
        <v>861</v>
      </c>
      <c r="M78" s="1047"/>
      <c r="N78" s="1047"/>
      <c r="O78" s="1047"/>
      <c r="P78" s="1047"/>
      <c r="Q78" s="1048"/>
      <c r="R78" s="829" t="s">
        <v>733</v>
      </c>
      <c r="S78" s="830"/>
      <c r="T78" s="830"/>
      <c r="U78" s="830"/>
      <c r="V78" s="830"/>
      <c r="W78" s="830"/>
      <c r="X78" s="830"/>
      <c r="Y78" s="830"/>
      <c r="Z78" s="830"/>
      <c r="AA78" s="830"/>
      <c r="AB78" s="830"/>
      <c r="AC78" s="1192"/>
    </row>
    <row r="79" spans="3:29" s="290" customFormat="1" ht="17.100000000000001" customHeight="1">
      <c r="C79" s="808"/>
      <c r="D79" s="808"/>
      <c r="E79" s="1198" t="s">
        <v>862</v>
      </c>
      <c r="F79" s="1198"/>
      <c r="G79" s="1198"/>
      <c r="H79" s="1198"/>
      <c r="I79" s="1198"/>
      <c r="J79" s="1198"/>
      <c r="K79" s="1198"/>
      <c r="L79" s="1430"/>
      <c r="M79" s="1430"/>
      <c r="N79" s="1430"/>
      <c r="O79" s="1430"/>
      <c r="P79" s="1430"/>
      <c r="Q79" s="1430"/>
      <c r="R79" s="1431"/>
      <c r="S79" s="1432"/>
      <c r="T79" s="1432"/>
      <c r="U79" s="1432"/>
      <c r="V79" s="1432"/>
      <c r="W79" s="1432"/>
      <c r="X79" s="1432"/>
      <c r="Y79" s="1432"/>
      <c r="Z79" s="1432"/>
      <c r="AA79" s="1432"/>
      <c r="AB79" s="1432"/>
      <c r="AC79" s="1433"/>
    </row>
    <row r="80" spans="3:29" s="290" customFormat="1" ht="17.100000000000001" customHeight="1">
      <c r="C80" s="808"/>
      <c r="D80" s="808"/>
      <c r="E80" s="1198" t="s">
        <v>863</v>
      </c>
      <c r="F80" s="1198"/>
      <c r="G80" s="1198"/>
      <c r="H80" s="1198"/>
      <c r="I80" s="1198"/>
      <c r="J80" s="1198"/>
      <c r="K80" s="1198"/>
      <c r="L80" s="1430"/>
      <c r="M80" s="1430"/>
      <c r="N80" s="1430"/>
      <c r="O80" s="1430"/>
      <c r="P80" s="1430"/>
      <c r="Q80" s="1430"/>
      <c r="R80" s="1430" t="s">
        <v>864</v>
      </c>
      <c r="S80" s="1430"/>
      <c r="T80" s="1430"/>
      <c r="U80" s="1430"/>
      <c r="V80" s="1430"/>
      <c r="W80" s="1430"/>
      <c r="X80" s="1430"/>
      <c r="Y80" s="1430"/>
      <c r="Z80" s="1430"/>
      <c r="AA80" s="1430"/>
      <c r="AB80" s="1430"/>
      <c r="AC80" s="1430"/>
    </row>
    <row r="81" spans="3:29" s="290" customFormat="1" ht="17.100000000000001" customHeight="1">
      <c r="C81" s="808"/>
      <c r="D81" s="808"/>
      <c r="E81" s="1198" t="s">
        <v>865</v>
      </c>
      <c r="F81" s="1198"/>
      <c r="G81" s="1198"/>
      <c r="H81" s="1198"/>
      <c r="I81" s="1198"/>
      <c r="J81" s="1198"/>
      <c r="K81" s="1198"/>
      <c r="L81" s="1430"/>
      <c r="M81" s="1430"/>
      <c r="N81" s="1430"/>
      <c r="O81" s="1430"/>
      <c r="P81" s="1430"/>
      <c r="Q81" s="1430"/>
      <c r="R81" s="1431"/>
      <c r="S81" s="1432"/>
      <c r="T81" s="1432"/>
      <c r="U81" s="1432"/>
      <c r="V81" s="1432"/>
      <c r="W81" s="1432"/>
      <c r="X81" s="1432"/>
      <c r="Y81" s="1432"/>
      <c r="Z81" s="1432"/>
      <c r="AA81" s="1432"/>
      <c r="AB81" s="1432"/>
      <c r="AC81" s="1433"/>
    </row>
    <row r="82" spans="3:29" s="290" customFormat="1" ht="17.100000000000001" customHeight="1">
      <c r="C82" s="808"/>
      <c r="D82" s="808"/>
      <c r="E82" s="1198" t="s">
        <v>866</v>
      </c>
      <c r="F82" s="1198"/>
      <c r="G82" s="1198"/>
      <c r="H82" s="1198"/>
      <c r="I82" s="1198"/>
      <c r="J82" s="1198"/>
      <c r="K82" s="1198"/>
      <c r="L82" s="1430"/>
      <c r="M82" s="1430"/>
      <c r="N82" s="1430"/>
      <c r="O82" s="1430"/>
      <c r="P82" s="1430"/>
      <c r="Q82" s="1430"/>
      <c r="R82" s="1431" t="s">
        <v>1137</v>
      </c>
      <c r="S82" s="1432"/>
      <c r="T82" s="1432"/>
      <c r="U82" s="1432"/>
      <c r="V82" s="1432"/>
      <c r="W82" s="1432"/>
      <c r="X82" s="1432"/>
      <c r="Y82" s="1432"/>
      <c r="Z82" s="1432"/>
      <c r="AA82" s="1432"/>
      <c r="AB82" s="1432"/>
      <c r="AC82" s="1433"/>
    </row>
    <row r="83" spans="3:29" s="290" customFormat="1" ht="17.100000000000001" customHeight="1"/>
    <row r="84" spans="3:29" s="290" customFormat="1" ht="17.100000000000001" customHeight="1">
      <c r="C84" s="314" t="s">
        <v>867</v>
      </c>
    </row>
    <row r="85" spans="3:29" s="290" customFormat="1" ht="17.100000000000001" customHeight="1">
      <c r="C85" s="1440" t="s">
        <v>868</v>
      </c>
      <c r="D85" s="1441"/>
      <c r="E85" s="1441"/>
      <c r="F85" s="1441"/>
      <c r="G85" s="1441"/>
      <c r="H85" s="1441"/>
      <c r="I85" s="1441"/>
      <c r="J85" s="1441"/>
      <c r="K85" s="1441"/>
      <c r="L85" s="1441"/>
      <c r="M85" s="1441"/>
      <c r="N85" s="1441"/>
      <c r="O85" s="1441"/>
      <c r="P85" s="1441"/>
      <c r="Q85" s="1441"/>
      <c r="R85" s="1441"/>
      <c r="S85" s="1441"/>
      <c r="T85" s="1441"/>
      <c r="U85" s="1441"/>
      <c r="V85" s="1441"/>
      <c r="W85" s="1441"/>
      <c r="X85" s="1441"/>
      <c r="Y85" s="1441"/>
      <c r="Z85" s="1441"/>
      <c r="AA85" s="1441"/>
      <c r="AB85" s="1441"/>
      <c r="AC85" s="1442"/>
    </row>
    <row r="86" spans="3:29" s="290" customFormat="1" ht="17.100000000000001" customHeight="1">
      <c r="C86" s="1437" t="s">
        <v>869</v>
      </c>
      <c r="D86" s="1438"/>
      <c r="E86" s="1438"/>
      <c r="F86" s="1438"/>
      <c r="G86" s="1438"/>
      <c r="H86" s="1438"/>
      <c r="I86" s="1438"/>
      <c r="J86" s="1438"/>
      <c r="K86" s="1438"/>
      <c r="L86" s="1438"/>
      <c r="M86" s="1438"/>
      <c r="N86" s="1438"/>
      <c r="O86" s="1438"/>
      <c r="P86" s="1438"/>
      <c r="Q86" s="1438"/>
      <c r="R86" s="1438"/>
      <c r="S86" s="1438"/>
      <c r="T86" s="1438"/>
      <c r="U86" s="1438"/>
      <c r="V86" s="1438"/>
      <c r="W86" s="1438"/>
      <c r="X86" s="1438"/>
      <c r="Y86" s="1438"/>
      <c r="Z86" s="1438"/>
      <c r="AA86" s="1438"/>
      <c r="AB86" s="1438"/>
      <c r="AC86" s="1439"/>
    </row>
    <row r="87" spans="3:29" s="290" customFormat="1" ht="17.100000000000001" customHeight="1">
      <c r="C87" s="314" t="s">
        <v>870</v>
      </c>
    </row>
    <row r="88" spans="3:29" s="290" customFormat="1" ht="17.100000000000001" customHeight="1">
      <c r="C88" s="314" t="s">
        <v>871</v>
      </c>
    </row>
    <row r="89" spans="3:29" s="290" customFormat="1" ht="17.100000000000001" customHeight="1">
      <c r="C89" s="314" t="s">
        <v>872</v>
      </c>
    </row>
    <row r="90" spans="3:29" s="290" customFormat="1" ht="17.100000000000001" customHeight="1"/>
    <row r="91" spans="3:29" s="290" customFormat="1" ht="17.100000000000001" customHeight="1">
      <c r="C91" s="314" t="s">
        <v>873</v>
      </c>
    </row>
    <row r="92" spans="3:29" s="290" customFormat="1" ht="17.100000000000001" customHeight="1">
      <c r="C92" s="829" t="s">
        <v>874</v>
      </c>
      <c r="D92" s="830"/>
      <c r="E92" s="830"/>
      <c r="F92" s="830"/>
      <c r="G92" s="830"/>
      <c r="H92" s="1192"/>
      <c r="I92" s="1434" t="s">
        <v>875</v>
      </c>
      <c r="J92" s="1435"/>
      <c r="K92" s="1435"/>
      <c r="L92" s="1435"/>
      <c r="M92" s="1435"/>
      <c r="N92" s="1435"/>
      <c r="O92" s="1435"/>
      <c r="P92" s="1435"/>
      <c r="Q92" s="1435"/>
      <c r="R92" s="1435"/>
      <c r="S92" s="1435"/>
      <c r="T92" s="1435"/>
      <c r="U92" s="1435"/>
      <c r="V92" s="1435"/>
      <c r="W92" s="1435"/>
      <c r="X92" s="1435"/>
      <c r="Y92" s="1435"/>
      <c r="Z92" s="1435"/>
      <c r="AA92" s="1435"/>
      <c r="AB92" s="1435"/>
      <c r="AC92" s="1436"/>
    </row>
    <row r="93" spans="3:29" s="290" customFormat="1" ht="17.100000000000001" customHeight="1">
      <c r="C93" s="829"/>
      <c r="D93" s="830"/>
      <c r="E93" s="830"/>
      <c r="F93" s="830"/>
      <c r="G93" s="830"/>
      <c r="H93" s="1192"/>
      <c r="I93" s="1446" t="s">
        <v>876</v>
      </c>
      <c r="J93" s="1447"/>
      <c r="K93" s="1447"/>
      <c r="L93" s="1447"/>
      <c r="M93" s="1447"/>
      <c r="N93" s="1447"/>
      <c r="O93" s="1447"/>
      <c r="P93" s="1447"/>
      <c r="Q93" s="1447"/>
      <c r="R93" s="1447"/>
      <c r="S93" s="1447"/>
      <c r="T93" s="1447"/>
      <c r="U93" s="1447"/>
      <c r="V93" s="1447"/>
      <c r="W93" s="1447"/>
      <c r="X93" s="1447"/>
      <c r="Y93" s="1447"/>
      <c r="Z93" s="1447"/>
      <c r="AA93" s="1447"/>
      <c r="AB93" s="1447"/>
      <c r="AC93" s="1448"/>
    </row>
    <row r="94" spans="3:29" s="290" customFormat="1" ht="17.100000000000001" customHeight="1">
      <c r="C94" s="829"/>
      <c r="D94" s="830"/>
      <c r="E94" s="830"/>
      <c r="F94" s="830"/>
      <c r="G94" s="830"/>
      <c r="H94" s="1192"/>
      <c r="I94" s="1449" t="s">
        <v>877</v>
      </c>
      <c r="J94" s="1450"/>
      <c r="K94" s="1450"/>
      <c r="L94" s="1450"/>
      <c r="M94" s="1450"/>
      <c r="N94" s="1450"/>
      <c r="O94" s="1450"/>
      <c r="P94" s="1450"/>
      <c r="Q94" s="1450"/>
      <c r="R94" s="1450"/>
      <c r="S94" s="1450"/>
      <c r="T94" s="1450"/>
      <c r="U94" s="1450"/>
      <c r="V94" s="1450"/>
      <c r="W94" s="1450"/>
      <c r="X94" s="1450"/>
      <c r="Y94" s="1450"/>
      <c r="Z94" s="1450"/>
      <c r="AA94" s="1450"/>
      <c r="AB94" s="1450"/>
      <c r="AC94" s="1451"/>
    </row>
    <row r="95" spans="3:29" s="290" customFormat="1" ht="17.100000000000001" customHeight="1">
      <c r="C95" s="829" t="s">
        <v>878</v>
      </c>
      <c r="D95" s="830"/>
      <c r="E95" s="830"/>
      <c r="F95" s="830"/>
      <c r="G95" s="830"/>
      <c r="H95" s="1192"/>
      <c r="I95" s="1434" t="s">
        <v>875</v>
      </c>
      <c r="J95" s="1435"/>
      <c r="K95" s="1435"/>
      <c r="L95" s="1435"/>
      <c r="M95" s="1435"/>
      <c r="N95" s="1435"/>
      <c r="O95" s="1435"/>
      <c r="P95" s="1435"/>
      <c r="Q95" s="1435"/>
      <c r="R95" s="1435"/>
      <c r="S95" s="1435"/>
      <c r="T95" s="1435"/>
      <c r="U95" s="1435"/>
      <c r="V95" s="1435"/>
      <c r="W95" s="1435"/>
      <c r="X95" s="1435"/>
      <c r="Y95" s="1435"/>
      <c r="Z95" s="1435"/>
      <c r="AA95" s="1435"/>
      <c r="AB95" s="1435"/>
      <c r="AC95" s="1436"/>
    </row>
    <row r="96" spans="3:29" s="290" customFormat="1" ht="17.100000000000001" customHeight="1">
      <c r="C96" s="829"/>
      <c r="D96" s="830"/>
      <c r="E96" s="830"/>
      <c r="F96" s="830"/>
      <c r="G96" s="830"/>
      <c r="H96" s="1192"/>
      <c r="I96" s="1446" t="s">
        <v>876</v>
      </c>
      <c r="J96" s="1447"/>
      <c r="K96" s="1447"/>
      <c r="L96" s="1447"/>
      <c r="M96" s="1447"/>
      <c r="N96" s="1447"/>
      <c r="O96" s="1447"/>
      <c r="P96" s="1447"/>
      <c r="Q96" s="1447"/>
      <c r="R96" s="1447"/>
      <c r="S96" s="1447"/>
      <c r="T96" s="1447"/>
      <c r="U96" s="1447"/>
      <c r="V96" s="1447"/>
      <c r="W96" s="1447"/>
      <c r="X96" s="1447"/>
      <c r="Y96" s="1447"/>
      <c r="Z96" s="1447"/>
      <c r="AA96" s="1447"/>
      <c r="AB96" s="1447"/>
      <c r="AC96" s="1448"/>
    </row>
    <row r="97" spans="2:30" s="290" customFormat="1" ht="17.100000000000001" customHeight="1">
      <c r="C97" s="829"/>
      <c r="D97" s="830"/>
      <c r="E97" s="830"/>
      <c r="F97" s="830"/>
      <c r="G97" s="830"/>
      <c r="H97" s="1192"/>
      <c r="I97" s="1449" t="s">
        <v>877</v>
      </c>
      <c r="J97" s="1450"/>
      <c r="K97" s="1450"/>
      <c r="L97" s="1450"/>
      <c r="M97" s="1450"/>
      <c r="N97" s="1450"/>
      <c r="O97" s="1450"/>
      <c r="P97" s="1450"/>
      <c r="Q97" s="1450"/>
      <c r="R97" s="1450"/>
      <c r="S97" s="1450"/>
      <c r="T97" s="1450"/>
      <c r="U97" s="1450"/>
      <c r="V97" s="1450"/>
      <c r="W97" s="1450"/>
      <c r="X97" s="1450"/>
      <c r="Y97" s="1450"/>
      <c r="Z97" s="1450"/>
      <c r="AA97" s="1450"/>
      <c r="AB97" s="1450"/>
      <c r="AC97" s="1451"/>
    </row>
    <row r="98" spans="2:30" s="290" customFormat="1" ht="17.100000000000001" customHeight="1">
      <c r="C98" s="1443" t="s">
        <v>879</v>
      </c>
      <c r="D98" s="1444"/>
      <c r="E98" s="1444"/>
      <c r="F98" s="1444"/>
      <c r="G98" s="1444"/>
      <c r="H98" s="1445"/>
      <c r="I98" s="861" t="s">
        <v>880</v>
      </c>
      <c r="J98" s="862"/>
      <c r="K98" s="862"/>
      <c r="L98" s="862"/>
      <c r="M98" s="862"/>
      <c r="N98" s="862"/>
      <c r="O98" s="862"/>
      <c r="P98" s="862"/>
      <c r="Q98" s="862"/>
      <c r="R98" s="862"/>
      <c r="S98" s="862"/>
      <c r="T98" s="862"/>
      <c r="U98" s="862"/>
      <c r="V98" s="862"/>
      <c r="W98" s="862"/>
      <c r="X98" s="862"/>
      <c r="Y98" s="862"/>
      <c r="Z98" s="862"/>
      <c r="AA98" s="862"/>
      <c r="AB98" s="862"/>
      <c r="AC98" s="863"/>
    </row>
    <row r="99" spans="2:30" s="290" customFormat="1" ht="17.100000000000001" customHeight="1">
      <c r="C99" s="1443"/>
      <c r="D99" s="1444"/>
      <c r="E99" s="1444"/>
      <c r="F99" s="1444"/>
      <c r="G99" s="1444"/>
      <c r="H99" s="1445"/>
      <c r="I99" s="867"/>
      <c r="J99" s="868"/>
      <c r="K99" s="868"/>
      <c r="L99" s="868"/>
      <c r="M99" s="868"/>
      <c r="N99" s="868"/>
      <c r="O99" s="868"/>
      <c r="P99" s="868"/>
      <c r="Q99" s="868"/>
      <c r="R99" s="868"/>
      <c r="S99" s="868"/>
      <c r="T99" s="868"/>
      <c r="U99" s="868"/>
      <c r="V99" s="868"/>
      <c r="W99" s="868"/>
      <c r="X99" s="868"/>
      <c r="Y99" s="868"/>
      <c r="Z99" s="868"/>
      <c r="AA99" s="868"/>
      <c r="AB99" s="868"/>
      <c r="AC99" s="869"/>
    </row>
    <row r="100" spans="2:30" s="290" customFormat="1" ht="17.100000000000001" customHeight="1">
      <c r="C100" s="1198" t="s">
        <v>881</v>
      </c>
      <c r="D100" s="1198"/>
      <c r="E100" s="1198"/>
      <c r="F100" s="1198"/>
      <c r="G100" s="1198"/>
      <c r="H100" s="1198"/>
      <c r="I100" s="1431" t="s">
        <v>882</v>
      </c>
      <c r="J100" s="1432"/>
      <c r="K100" s="1432"/>
      <c r="L100" s="1432"/>
      <c r="M100" s="1432"/>
      <c r="N100" s="1432"/>
      <c r="O100" s="1432"/>
      <c r="P100" s="1432"/>
      <c r="Q100" s="1432"/>
      <c r="R100" s="1432"/>
      <c r="S100" s="1432"/>
      <c r="T100" s="1432"/>
      <c r="U100" s="1432"/>
      <c r="V100" s="1432"/>
      <c r="W100" s="1432"/>
      <c r="X100" s="1432"/>
      <c r="Y100" s="1432"/>
      <c r="Z100" s="1432"/>
      <c r="AA100" s="1432"/>
      <c r="AB100" s="1432"/>
      <c r="AC100" s="1433"/>
    </row>
    <row r="101" spans="2:30" s="290" customFormat="1" ht="17.100000000000001" customHeight="1">
      <c r="C101" s="315"/>
      <c r="D101" s="315"/>
      <c r="E101" s="315"/>
      <c r="F101" s="315"/>
      <c r="G101" s="315"/>
      <c r="H101" s="315"/>
      <c r="I101" s="319"/>
      <c r="J101" s="319"/>
      <c r="K101" s="319"/>
      <c r="L101" s="319"/>
      <c r="M101" s="319"/>
      <c r="N101" s="319"/>
      <c r="O101" s="319"/>
      <c r="P101" s="319"/>
      <c r="Q101" s="319"/>
      <c r="R101" s="319"/>
      <c r="S101" s="319"/>
      <c r="T101" s="319"/>
      <c r="U101" s="319"/>
      <c r="V101" s="319"/>
      <c r="W101" s="319"/>
      <c r="X101" s="319"/>
      <c r="Y101" s="319"/>
      <c r="Z101" s="319"/>
      <c r="AA101" s="319"/>
      <c r="AB101" s="319"/>
      <c r="AC101" s="319"/>
    </row>
    <row r="102" spans="2:30" ht="17.100000000000001" customHeight="1">
      <c r="B102" s="292" t="str">
        <f>ROMAN(20)</f>
        <v>XX</v>
      </c>
      <c r="C102" s="293" t="s">
        <v>883</v>
      </c>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row>
    <row r="103" spans="2:30" s="301" customFormat="1" ht="17.100000000000001" customHeight="1">
      <c r="B103" s="304"/>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row>
    <row r="104" spans="2:30" s="290" customFormat="1" ht="17.100000000000001" customHeight="1">
      <c r="C104" s="926"/>
      <c r="D104" s="927"/>
      <c r="E104" s="927"/>
      <c r="F104" s="927"/>
      <c r="G104" s="927"/>
      <c r="H104" s="927"/>
      <c r="I104" s="929"/>
      <c r="J104" s="926" t="s">
        <v>808</v>
      </c>
      <c r="K104" s="927"/>
      <c r="L104" s="927"/>
      <c r="M104" s="927"/>
      <c r="N104" s="927"/>
      <c r="O104" s="929"/>
      <c r="P104" s="1065" t="s">
        <v>520</v>
      </c>
      <c r="Q104" s="822"/>
      <c r="R104" s="822"/>
      <c r="S104" s="822"/>
      <c r="T104" s="822"/>
      <c r="U104" s="822"/>
      <c r="V104" s="822"/>
      <c r="W104" s="822"/>
      <c r="X104" s="822"/>
      <c r="Y104" s="822"/>
      <c r="Z104" s="822"/>
      <c r="AA104" s="822"/>
      <c r="AB104" s="822"/>
      <c r="AC104" s="1209"/>
    </row>
    <row r="105" spans="2:30" s="290" customFormat="1" ht="17.100000000000001" customHeight="1">
      <c r="C105" s="1029" t="s">
        <v>884</v>
      </c>
      <c r="D105" s="1030"/>
      <c r="E105" s="1030"/>
      <c r="F105" s="1030" t="s">
        <v>885</v>
      </c>
      <c r="G105" s="1030"/>
      <c r="H105" s="1030"/>
      <c r="I105" s="1045"/>
      <c r="J105" s="1029" t="s">
        <v>886</v>
      </c>
      <c r="K105" s="1030"/>
      <c r="L105" s="1030"/>
      <c r="M105" s="1030" t="s">
        <v>887</v>
      </c>
      <c r="N105" s="1030"/>
      <c r="O105" s="1045"/>
      <c r="P105" s="1061" t="s">
        <v>886</v>
      </c>
      <c r="Q105" s="1030"/>
      <c r="R105" s="1030"/>
      <c r="S105" s="1030" t="s">
        <v>887</v>
      </c>
      <c r="T105" s="1030"/>
      <c r="U105" s="1030"/>
      <c r="V105" s="1030" t="s">
        <v>733</v>
      </c>
      <c r="W105" s="1030"/>
      <c r="X105" s="1030"/>
      <c r="Y105" s="1030"/>
      <c r="Z105" s="1030"/>
      <c r="AA105" s="1030"/>
      <c r="AB105" s="1030"/>
      <c r="AC105" s="1045"/>
    </row>
    <row r="106" spans="2:30" s="290" customFormat="1" ht="17.100000000000001" customHeight="1">
      <c r="C106" s="821" t="s">
        <v>888</v>
      </c>
      <c r="D106" s="822"/>
      <c r="E106" s="822"/>
      <c r="F106" s="822" t="s">
        <v>889</v>
      </c>
      <c r="G106" s="822"/>
      <c r="H106" s="822"/>
      <c r="I106" s="1209"/>
      <c r="J106" s="1452">
        <v>0</v>
      </c>
      <c r="K106" s="1453"/>
      <c r="L106" s="1453"/>
      <c r="M106" s="1454">
        <v>0</v>
      </c>
      <c r="N106" s="1454"/>
      <c r="O106" s="1455"/>
      <c r="P106" s="1458">
        <v>0</v>
      </c>
      <c r="Q106" s="1453"/>
      <c r="R106" s="1453"/>
      <c r="S106" s="1454">
        <v>0</v>
      </c>
      <c r="T106" s="1454"/>
      <c r="U106" s="1459"/>
      <c r="V106" s="1461"/>
      <c r="W106" s="1461"/>
      <c r="X106" s="1461"/>
      <c r="Y106" s="1461"/>
      <c r="Z106" s="1461"/>
      <c r="AA106" s="1461"/>
      <c r="AB106" s="1461"/>
      <c r="AC106" s="1462"/>
    </row>
    <row r="107" spans="2:30" s="290" customFormat="1" ht="17.100000000000001" customHeight="1">
      <c r="C107" s="857"/>
      <c r="D107" s="858"/>
      <c r="E107" s="858"/>
      <c r="F107" s="858" t="s">
        <v>890</v>
      </c>
      <c r="G107" s="858"/>
      <c r="H107" s="858"/>
      <c r="I107" s="1220"/>
      <c r="J107" s="1463">
        <v>0</v>
      </c>
      <c r="K107" s="1464"/>
      <c r="L107" s="1464"/>
      <c r="M107" s="1456"/>
      <c r="N107" s="1456"/>
      <c r="O107" s="1457"/>
      <c r="P107" s="1465">
        <v>0</v>
      </c>
      <c r="Q107" s="1464"/>
      <c r="R107" s="1464"/>
      <c r="S107" s="1456"/>
      <c r="T107" s="1456"/>
      <c r="U107" s="1460"/>
      <c r="V107" s="1402"/>
      <c r="W107" s="1402"/>
      <c r="X107" s="1402"/>
      <c r="Y107" s="1402"/>
      <c r="Z107" s="1402"/>
      <c r="AA107" s="1402"/>
      <c r="AB107" s="1402"/>
      <c r="AC107" s="1403"/>
    </row>
    <row r="108" spans="2:30" s="290" customFormat="1" ht="17.100000000000001" customHeight="1">
      <c r="C108" s="857"/>
      <c r="D108" s="858"/>
      <c r="E108" s="858"/>
      <c r="F108" s="858" t="s">
        <v>604</v>
      </c>
      <c r="G108" s="858"/>
      <c r="H108" s="858"/>
      <c r="I108" s="1220"/>
      <c r="J108" s="1463">
        <v>0</v>
      </c>
      <c r="K108" s="1464"/>
      <c r="L108" s="1464"/>
      <c r="M108" s="1456"/>
      <c r="N108" s="1456"/>
      <c r="O108" s="1457"/>
      <c r="P108" s="1465">
        <v>0</v>
      </c>
      <c r="Q108" s="1464"/>
      <c r="R108" s="1464"/>
      <c r="S108" s="1456"/>
      <c r="T108" s="1456"/>
      <c r="U108" s="1460"/>
      <c r="V108" s="1402"/>
      <c r="W108" s="1402"/>
      <c r="X108" s="1402"/>
      <c r="Y108" s="1402"/>
      <c r="Z108" s="1402"/>
      <c r="AA108" s="1402"/>
      <c r="AB108" s="1402"/>
      <c r="AC108" s="1403"/>
    </row>
    <row r="109" spans="2:30" s="290" customFormat="1" ht="17.100000000000001" customHeight="1">
      <c r="C109" s="857" t="s">
        <v>891</v>
      </c>
      <c r="D109" s="858"/>
      <c r="E109" s="858"/>
      <c r="F109" s="858" t="s">
        <v>892</v>
      </c>
      <c r="G109" s="858"/>
      <c r="H109" s="858"/>
      <c r="I109" s="1220"/>
      <c r="J109" s="1463">
        <v>0</v>
      </c>
      <c r="K109" s="1464"/>
      <c r="L109" s="1464"/>
      <c r="M109" s="1456">
        <v>0</v>
      </c>
      <c r="N109" s="1456"/>
      <c r="O109" s="1457"/>
      <c r="P109" s="1465">
        <v>0</v>
      </c>
      <c r="Q109" s="1464"/>
      <c r="R109" s="1464"/>
      <c r="S109" s="1456">
        <v>0</v>
      </c>
      <c r="T109" s="1456"/>
      <c r="U109" s="1460"/>
      <c r="V109" s="1402"/>
      <c r="W109" s="1402"/>
      <c r="X109" s="1402"/>
      <c r="Y109" s="1402"/>
      <c r="Z109" s="1402"/>
      <c r="AA109" s="1402"/>
      <c r="AB109" s="1402"/>
      <c r="AC109" s="1403"/>
    </row>
    <row r="110" spans="2:30" s="290" customFormat="1" ht="17.100000000000001" customHeight="1">
      <c r="C110" s="857"/>
      <c r="D110" s="858"/>
      <c r="E110" s="858"/>
      <c r="F110" s="858" t="s">
        <v>893</v>
      </c>
      <c r="G110" s="858"/>
      <c r="H110" s="858"/>
      <c r="I110" s="1220"/>
      <c r="J110" s="1463">
        <v>0</v>
      </c>
      <c r="K110" s="1464"/>
      <c r="L110" s="1464"/>
      <c r="M110" s="1456"/>
      <c r="N110" s="1456"/>
      <c r="O110" s="1457"/>
      <c r="P110" s="1465">
        <v>0</v>
      </c>
      <c r="Q110" s="1464"/>
      <c r="R110" s="1464"/>
      <c r="S110" s="1456"/>
      <c r="T110" s="1456"/>
      <c r="U110" s="1460"/>
      <c r="V110" s="1402"/>
      <c r="W110" s="1402"/>
      <c r="X110" s="1402"/>
      <c r="Y110" s="1402"/>
      <c r="Z110" s="1402"/>
      <c r="AA110" s="1402"/>
      <c r="AB110" s="1402"/>
      <c r="AC110" s="1403"/>
    </row>
    <row r="111" spans="2:30" s="290" customFormat="1" ht="17.100000000000001" customHeight="1">
      <c r="C111" s="857" t="s">
        <v>894</v>
      </c>
      <c r="D111" s="858"/>
      <c r="E111" s="858"/>
      <c r="F111" s="858" t="s">
        <v>892</v>
      </c>
      <c r="G111" s="858"/>
      <c r="H111" s="858"/>
      <c r="I111" s="1220"/>
      <c r="J111" s="1463">
        <v>0</v>
      </c>
      <c r="K111" s="1464"/>
      <c r="L111" s="1464"/>
      <c r="M111" s="1456">
        <v>0</v>
      </c>
      <c r="N111" s="1456"/>
      <c r="O111" s="1457"/>
      <c r="P111" s="1465">
        <v>0</v>
      </c>
      <c r="Q111" s="1464"/>
      <c r="R111" s="1464"/>
      <c r="S111" s="1456">
        <v>0</v>
      </c>
      <c r="T111" s="1456"/>
      <c r="U111" s="1460"/>
      <c r="V111" s="1402"/>
      <c r="W111" s="1402"/>
      <c r="X111" s="1402"/>
      <c r="Y111" s="1402"/>
      <c r="Z111" s="1402"/>
      <c r="AA111" s="1402"/>
      <c r="AB111" s="1402"/>
      <c r="AC111" s="1403"/>
    </row>
    <row r="112" spans="2:30" s="290" customFormat="1" ht="17.100000000000001" customHeight="1">
      <c r="C112" s="857"/>
      <c r="D112" s="858"/>
      <c r="E112" s="858"/>
      <c r="F112" s="858" t="s">
        <v>893</v>
      </c>
      <c r="G112" s="858"/>
      <c r="H112" s="858"/>
      <c r="I112" s="1220"/>
      <c r="J112" s="1463">
        <v>0</v>
      </c>
      <c r="K112" s="1464"/>
      <c r="L112" s="1464"/>
      <c r="M112" s="1456"/>
      <c r="N112" s="1456"/>
      <c r="O112" s="1457"/>
      <c r="P112" s="1465">
        <v>0</v>
      </c>
      <c r="Q112" s="1464"/>
      <c r="R112" s="1464"/>
      <c r="S112" s="1456"/>
      <c r="T112" s="1456"/>
      <c r="U112" s="1460"/>
      <c r="V112" s="1402"/>
      <c r="W112" s="1402"/>
      <c r="X112" s="1402"/>
      <c r="Y112" s="1402"/>
      <c r="Z112" s="1402"/>
      <c r="AA112" s="1402"/>
      <c r="AB112" s="1402"/>
      <c r="AC112" s="1403"/>
    </row>
    <row r="113" spans="3:29" s="290" customFormat="1" ht="17.100000000000001" customHeight="1">
      <c r="C113" s="857" t="s">
        <v>895</v>
      </c>
      <c r="D113" s="858"/>
      <c r="E113" s="858"/>
      <c r="F113" s="858" t="s">
        <v>896</v>
      </c>
      <c r="G113" s="858"/>
      <c r="H113" s="858"/>
      <c r="I113" s="1220"/>
      <c r="J113" s="1466">
        <v>0</v>
      </c>
      <c r="K113" s="1467"/>
      <c r="L113" s="1467"/>
      <c r="M113" s="1456">
        <v>0</v>
      </c>
      <c r="N113" s="1456"/>
      <c r="O113" s="1457"/>
      <c r="P113" s="1468">
        <v>0</v>
      </c>
      <c r="Q113" s="1467"/>
      <c r="R113" s="1467"/>
      <c r="S113" s="1456">
        <v>0</v>
      </c>
      <c r="T113" s="1456"/>
      <c r="U113" s="1460"/>
      <c r="V113" s="1041"/>
      <c r="W113" s="1041"/>
      <c r="X113" s="1041"/>
      <c r="Y113" s="1041"/>
      <c r="Z113" s="1041"/>
      <c r="AA113" s="1041"/>
      <c r="AB113" s="1041"/>
      <c r="AC113" s="1042"/>
    </row>
    <row r="114" spans="3:29" s="290" customFormat="1" ht="17.100000000000001" customHeight="1">
      <c r="C114" s="857"/>
      <c r="D114" s="858"/>
      <c r="E114" s="858"/>
      <c r="F114" s="858" t="s">
        <v>897</v>
      </c>
      <c r="G114" s="858"/>
      <c r="H114" s="858"/>
      <c r="I114" s="1220"/>
      <c r="J114" s="1466">
        <v>0</v>
      </c>
      <c r="K114" s="1467"/>
      <c r="L114" s="1467"/>
      <c r="M114" s="1456">
        <v>0</v>
      </c>
      <c r="N114" s="1456"/>
      <c r="O114" s="1457"/>
      <c r="P114" s="1468">
        <v>0</v>
      </c>
      <c r="Q114" s="1467"/>
      <c r="R114" s="1467"/>
      <c r="S114" s="1456">
        <v>0</v>
      </c>
      <c r="T114" s="1456"/>
      <c r="U114" s="1460"/>
      <c r="V114" s="1041"/>
      <c r="W114" s="1041"/>
      <c r="X114" s="1041"/>
      <c r="Y114" s="1041"/>
      <c r="Z114" s="1041"/>
      <c r="AA114" s="1041"/>
      <c r="AB114" s="1041"/>
      <c r="AC114" s="1042"/>
    </row>
    <row r="115" spans="3:29" s="290" customFormat="1" ht="17.100000000000001" customHeight="1">
      <c r="C115" s="1029"/>
      <c r="D115" s="1030"/>
      <c r="E115" s="1030"/>
      <c r="F115" s="1030" t="s">
        <v>898</v>
      </c>
      <c r="G115" s="1030"/>
      <c r="H115" s="1030"/>
      <c r="I115" s="1045"/>
      <c r="J115" s="1469">
        <v>0</v>
      </c>
      <c r="K115" s="1470"/>
      <c r="L115" s="1470"/>
      <c r="M115" s="1471">
        <v>0</v>
      </c>
      <c r="N115" s="1471"/>
      <c r="O115" s="1472"/>
      <c r="P115" s="1473">
        <v>0</v>
      </c>
      <c r="Q115" s="1470"/>
      <c r="R115" s="1470"/>
      <c r="S115" s="1471">
        <v>0</v>
      </c>
      <c r="T115" s="1471"/>
      <c r="U115" s="1474"/>
      <c r="V115" s="1037"/>
      <c r="W115" s="1037"/>
      <c r="X115" s="1037"/>
      <c r="Y115" s="1037"/>
      <c r="Z115" s="1037"/>
      <c r="AA115" s="1037"/>
      <c r="AB115" s="1037"/>
      <c r="AC115" s="1038"/>
    </row>
    <row r="116" spans="3:29" s="290" customFormat="1" ht="17.100000000000001" customHeight="1">
      <c r="C116" s="821" t="s">
        <v>899</v>
      </c>
      <c r="D116" s="822"/>
      <c r="E116" s="822"/>
      <c r="F116" s="822" t="s">
        <v>900</v>
      </c>
      <c r="G116" s="822"/>
      <c r="H116" s="822"/>
      <c r="I116" s="1209"/>
      <c r="J116" s="1481">
        <v>0</v>
      </c>
      <c r="K116" s="1482"/>
      <c r="L116" s="1482"/>
      <c r="M116" s="1483">
        <v>0</v>
      </c>
      <c r="N116" s="1483"/>
      <c r="O116" s="1484"/>
      <c r="P116" s="1485">
        <v>0</v>
      </c>
      <c r="Q116" s="1482"/>
      <c r="R116" s="1482"/>
      <c r="S116" s="1483">
        <v>0</v>
      </c>
      <c r="T116" s="1483"/>
      <c r="U116" s="1486"/>
      <c r="V116" s="1033"/>
      <c r="W116" s="1033"/>
      <c r="X116" s="1033"/>
      <c r="Y116" s="1033"/>
      <c r="Z116" s="1033"/>
      <c r="AA116" s="1033"/>
      <c r="AB116" s="1033"/>
      <c r="AC116" s="1034"/>
    </row>
    <row r="117" spans="3:29" s="290" customFormat="1" ht="17.100000000000001" customHeight="1">
      <c r="C117" s="857"/>
      <c r="D117" s="858"/>
      <c r="E117" s="858"/>
      <c r="F117" s="858" t="s">
        <v>901</v>
      </c>
      <c r="G117" s="858"/>
      <c r="H117" s="858"/>
      <c r="I117" s="1220"/>
      <c r="J117" s="1475">
        <v>0</v>
      </c>
      <c r="K117" s="1476"/>
      <c r="L117" s="1476"/>
      <c r="M117" s="1477">
        <v>0</v>
      </c>
      <c r="N117" s="1477"/>
      <c r="O117" s="1478"/>
      <c r="P117" s="1479">
        <v>0</v>
      </c>
      <c r="Q117" s="1476"/>
      <c r="R117" s="1476"/>
      <c r="S117" s="1477">
        <v>0</v>
      </c>
      <c r="T117" s="1477"/>
      <c r="U117" s="1480"/>
      <c r="V117" s="1041"/>
      <c r="W117" s="1041"/>
      <c r="X117" s="1041"/>
      <c r="Y117" s="1041"/>
      <c r="Z117" s="1041"/>
      <c r="AA117" s="1041"/>
      <c r="AB117" s="1041"/>
      <c r="AC117" s="1042"/>
    </row>
    <row r="118" spans="3:29" s="290" customFormat="1" ht="17.100000000000001" customHeight="1">
      <c r="C118" s="857" t="s">
        <v>902</v>
      </c>
      <c r="D118" s="858"/>
      <c r="E118" s="858"/>
      <c r="F118" s="858"/>
      <c r="G118" s="858"/>
      <c r="H118" s="858"/>
      <c r="I118" s="1220"/>
      <c r="J118" s="995" t="s">
        <v>438</v>
      </c>
      <c r="K118" s="996"/>
      <c r="L118" s="996"/>
      <c r="M118" s="1456">
        <v>0</v>
      </c>
      <c r="N118" s="1456"/>
      <c r="O118" s="1457"/>
      <c r="P118" s="906" t="s">
        <v>438</v>
      </c>
      <c r="Q118" s="996"/>
      <c r="R118" s="996"/>
      <c r="S118" s="1456">
        <v>0</v>
      </c>
      <c r="T118" s="1456"/>
      <c r="U118" s="1460"/>
      <c r="V118" s="1041"/>
      <c r="W118" s="1041"/>
      <c r="X118" s="1041"/>
      <c r="Y118" s="1041"/>
      <c r="Z118" s="1041"/>
      <c r="AA118" s="1041"/>
      <c r="AB118" s="1041"/>
      <c r="AC118" s="1042"/>
    </row>
    <row r="119" spans="3:29" s="290" customFormat="1" ht="17.100000000000001" customHeight="1">
      <c r="C119" s="845" t="s">
        <v>903</v>
      </c>
      <c r="D119" s="846"/>
      <c r="E119" s="846"/>
      <c r="F119" s="846"/>
      <c r="G119" s="846"/>
      <c r="H119" s="846"/>
      <c r="I119" s="1346"/>
      <c r="J119" s="1347" t="s">
        <v>438</v>
      </c>
      <c r="K119" s="1344"/>
      <c r="L119" s="1344"/>
      <c r="M119" s="1487">
        <v>0</v>
      </c>
      <c r="N119" s="1487"/>
      <c r="O119" s="1488"/>
      <c r="P119" s="1343" t="s">
        <v>438</v>
      </c>
      <c r="Q119" s="1344"/>
      <c r="R119" s="1344"/>
      <c r="S119" s="1487">
        <v>0</v>
      </c>
      <c r="T119" s="1487"/>
      <c r="U119" s="1489"/>
      <c r="V119" s="1490"/>
      <c r="W119" s="1490"/>
      <c r="X119" s="1490"/>
      <c r="Y119" s="1490"/>
      <c r="Z119" s="1490"/>
      <c r="AA119" s="1490"/>
      <c r="AB119" s="1490"/>
      <c r="AC119" s="1491"/>
    </row>
    <row r="120" spans="3:29" s="290" customFormat="1" ht="17.100000000000001" customHeight="1">
      <c r="C120" s="941" t="s">
        <v>904</v>
      </c>
      <c r="D120" s="822"/>
      <c r="E120" s="822"/>
      <c r="F120" s="1498" t="s">
        <v>905</v>
      </c>
      <c r="G120" s="1498"/>
      <c r="H120" s="1498"/>
      <c r="I120" s="1499"/>
      <c r="J120" s="1500">
        <v>0</v>
      </c>
      <c r="K120" s="1501"/>
      <c r="L120" s="1501"/>
      <c r="M120" s="1454">
        <v>0</v>
      </c>
      <c r="N120" s="1454"/>
      <c r="O120" s="1455"/>
      <c r="P120" s="1502">
        <v>0</v>
      </c>
      <c r="Q120" s="1501"/>
      <c r="R120" s="1501"/>
      <c r="S120" s="1454">
        <v>0</v>
      </c>
      <c r="T120" s="1454"/>
      <c r="U120" s="1459"/>
      <c r="V120" s="1033"/>
      <c r="W120" s="1033"/>
      <c r="X120" s="1033"/>
      <c r="Y120" s="1033"/>
      <c r="Z120" s="1033"/>
      <c r="AA120" s="1033"/>
      <c r="AB120" s="1033"/>
      <c r="AC120" s="1034"/>
    </row>
    <row r="121" spans="3:29" s="290" customFormat="1" ht="17.100000000000001" customHeight="1">
      <c r="C121" s="1497"/>
      <c r="D121" s="858"/>
      <c r="E121" s="858"/>
      <c r="F121" s="1492" t="s">
        <v>906</v>
      </c>
      <c r="G121" s="1492"/>
      <c r="H121" s="1492"/>
      <c r="I121" s="1493"/>
      <c r="J121" s="1494">
        <v>0</v>
      </c>
      <c r="K121" s="1495"/>
      <c r="L121" s="1495"/>
      <c r="M121" s="1456">
        <v>0</v>
      </c>
      <c r="N121" s="1456"/>
      <c r="O121" s="1457"/>
      <c r="P121" s="1496">
        <v>0</v>
      </c>
      <c r="Q121" s="1495"/>
      <c r="R121" s="1495"/>
      <c r="S121" s="1456">
        <v>0</v>
      </c>
      <c r="T121" s="1456"/>
      <c r="U121" s="1460"/>
      <c r="V121" s="1041"/>
      <c r="W121" s="1041"/>
      <c r="X121" s="1041"/>
      <c r="Y121" s="1041"/>
      <c r="Z121" s="1041"/>
      <c r="AA121" s="1041"/>
      <c r="AB121" s="1041"/>
      <c r="AC121" s="1042"/>
    </row>
    <row r="122" spans="3:29" s="290" customFormat="1" ht="17.100000000000001" customHeight="1">
      <c r="C122" s="1497"/>
      <c r="D122" s="858"/>
      <c r="E122" s="858"/>
      <c r="F122" s="1492" t="s">
        <v>907</v>
      </c>
      <c r="G122" s="1492"/>
      <c r="H122" s="1492"/>
      <c r="I122" s="1493"/>
      <c r="J122" s="1494">
        <v>0</v>
      </c>
      <c r="K122" s="1495"/>
      <c r="L122" s="1495"/>
      <c r="M122" s="1456">
        <v>0</v>
      </c>
      <c r="N122" s="1456"/>
      <c r="O122" s="1457"/>
      <c r="P122" s="1496">
        <v>0</v>
      </c>
      <c r="Q122" s="1495"/>
      <c r="R122" s="1495"/>
      <c r="S122" s="1456">
        <v>0</v>
      </c>
      <c r="T122" s="1456"/>
      <c r="U122" s="1460"/>
      <c r="V122" s="1041"/>
      <c r="W122" s="1041"/>
      <c r="X122" s="1041"/>
      <c r="Y122" s="1041"/>
      <c r="Z122" s="1041"/>
      <c r="AA122" s="1041"/>
      <c r="AB122" s="1041"/>
      <c r="AC122" s="1042"/>
    </row>
    <row r="123" spans="3:29" s="290" customFormat="1" ht="17.100000000000001" customHeight="1">
      <c r="C123" s="1497"/>
      <c r="D123" s="858"/>
      <c r="E123" s="858"/>
      <c r="F123" s="1492" t="s">
        <v>908</v>
      </c>
      <c r="G123" s="1492"/>
      <c r="H123" s="1492"/>
      <c r="I123" s="1493"/>
      <c r="J123" s="1494">
        <v>0</v>
      </c>
      <c r="K123" s="1495"/>
      <c r="L123" s="1495"/>
      <c r="M123" s="1456">
        <v>0</v>
      </c>
      <c r="N123" s="1456"/>
      <c r="O123" s="1457"/>
      <c r="P123" s="1496">
        <v>0</v>
      </c>
      <c r="Q123" s="1495"/>
      <c r="R123" s="1495"/>
      <c r="S123" s="1456">
        <v>0</v>
      </c>
      <c r="T123" s="1456"/>
      <c r="U123" s="1460"/>
      <c r="V123" s="1041"/>
      <c r="W123" s="1041"/>
      <c r="X123" s="1041"/>
      <c r="Y123" s="1041"/>
      <c r="Z123" s="1041"/>
      <c r="AA123" s="1041"/>
      <c r="AB123" s="1041"/>
      <c r="AC123" s="1042"/>
    </row>
    <row r="124" spans="3:29" s="290" customFormat="1" ht="17.100000000000001" customHeight="1">
      <c r="C124" s="1497"/>
      <c r="D124" s="858"/>
      <c r="E124" s="858"/>
      <c r="F124" s="1267" t="s">
        <v>909</v>
      </c>
      <c r="G124" s="1267"/>
      <c r="H124" s="1267"/>
      <c r="I124" s="1268"/>
      <c r="J124" s="1494">
        <v>0</v>
      </c>
      <c r="K124" s="1495"/>
      <c r="L124" s="1495"/>
      <c r="M124" s="1456">
        <v>0</v>
      </c>
      <c r="N124" s="1456"/>
      <c r="O124" s="1457"/>
      <c r="P124" s="1496">
        <v>0</v>
      </c>
      <c r="Q124" s="1495"/>
      <c r="R124" s="1495"/>
      <c r="S124" s="1456">
        <v>0</v>
      </c>
      <c r="T124" s="1456"/>
      <c r="U124" s="1460"/>
      <c r="V124" s="1041"/>
      <c r="W124" s="1041"/>
      <c r="X124" s="1041"/>
      <c r="Y124" s="1041"/>
      <c r="Z124" s="1041"/>
      <c r="AA124" s="1041"/>
      <c r="AB124" s="1041"/>
      <c r="AC124" s="1042"/>
    </row>
    <row r="125" spans="3:29" s="290" customFormat="1" ht="17.100000000000001" customHeight="1">
      <c r="C125" s="1497"/>
      <c r="D125" s="858"/>
      <c r="E125" s="858"/>
      <c r="F125" s="1267" t="s">
        <v>909</v>
      </c>
      <c r="G125" s="1267"/>
      <c r="H125" s="1267"/>
      <c r="I125" s="1268"/>
      <c r="J125" s="1494">
        <v>0</v>
      </c>
      <c r="K125" s="1495"/>
      <c r="L125" s="1495"/>
      <c r="M125" s="1456">
        <v>0</v>
      </c>
      <c r="N125" s="1456"/>
      <c r="O125" s="1457"/>
      <c r="P125" s="1496">
        <v>0</v>
      </c>
      <c r="Q125" s="1495"/>
      <c r="R125" s="1495"/>
      <c r="S125" s="1456">
        <v>0</v>
      </c>
      <c r="T125" s="1456"/>
      <c r="U125" s="1460"/>
      <c r="V125" s="1041"/>
      <c r="W125" s="1041"/>
      <c r="X125" s="1041"/>
      <c r="Y125" s="1041"/>
      <c r="Z125" s="1041"/>
      <c r="AA125" s="1041"/>
      <c r="AB125" s="1041"/>
      <c r="AC125" s="1042"/>
    </row>
    <row r="126" spans="3:29" s="290" customFormat="1" ht="17.100000000000001" customHeight="1">
      <c r="C126" s="1497"/>
      <c r="D126" s="858"/>
      <c r="E126" s="858"/>
      <c r="F126" s="1267"/>
      <c r="G126" s="1267"/>
      <c r="H126" s="1267"/>
      <c r="I126" s="1268"/>
      <c r="J126" s="1494">
        <v>0</v>
      </c>
      <c r="K126" s="1495"/>
      <c r="L126" s="1495"/>
      <c r="M126" s="1456">
        <v>0</v>
      </c>
      <c r="N126" s="1456"/>
      <c r="O126" s="1457"/>
      <c r="P126" s="1496">
        <v>0</v>
      </c>
      <c r="Q126" s="1495"/>
      <c r="R126" s="1495"/>
      <c r="S126" s="1456">
        <v>0</v>
      </c>
      <c r="T126" s="1456"/>
      <c r="U126" s="1460"/>
      <c r="V126" s="1041"/>
      <c r="W126" s="1041"/>
      <c r="X126" s="1041"/>
      <c r="Y126" s="1041"/>
      <c r="Z126" s="1041"/>
      <c r="AA126" s="1041"/>
      <c r="AB126" s="1041"/>
      <c r="AC126" s="1042"/>
    </row>
    <row r="127" spans="3:29" s="290" customFormat="1" ht="17.100000000000001" customHeight="1">
      <c r="C127" s="1497"/>
      <c r="D127" s="858"/>
      <c r="E127" s="858"/>
      <c r="F127" s="1267"/>
      <c r="G127" s="1267"/>
      <c r="H127" s="1267"/>
      <c r="I127" s="1268"/>
      <c r="J127" s="1494">
        <v>0</v>
      </c>
      <c r="K127" s="1495"/>
      <c r="L127" s="1495"/>
      <c r="M127" s="1456">
        <v>0</v>
      </c>
      <c r="N127" s="1456"/>
      <c r="O127" s="1457"/>
      <c r="P127" s="1496">
        <v>0</v>
      </c>
      <c r="Q127" s="1495"/>
      <c r="R127" s="1495"/>
      <c r="S127" s="1456">
        <v>0</v>
      </c>
      <c r="T127" s="1456"/>
      <c r="U127" s="1460"/>
      <c r="V127" s="1041"/>
      <c r="W127" s="1041"/>
      <c r="X127" s="1041"/>
      <c r="Y127" s="1041"/>
      <c r="Z127" s="1041"/>
      <c r="AA127" s="1041"/>
      <c r="AB127" s="1041"/>
      <c r="AC127" s="1042"/>
    </row>
    <row r="128" spans="3:29" s="290" customFormat="1" ht="17.100000000000001" customHeight="1">
      <c r="C128" s="1497"/>
      <c r="D128" s="858"/>
      <c r="E128" s="858"/>
      <c r="F128" s="1267"/>
      <c r="G128" s="1267"/>
      <c r="H128" s="1267"/>
      <c r="I128" s="1268"/>
      <c r="J128" s="1494">
        <v>0</v>
      </c>
      <c r="K128" s="1495"/>
      <c r="L128" s="1495"/>
      <c r="M128" s="1456">
        <v>0</v>
      </c>
      <c r="N128" s="1456"/>
      <c r="O128" s="1457"/>
      <c r="P128" s="1496">
        <v>0</v>
      </c>
      <c r="Q128" s="1495"/>
      <c r="R128" s="1495"/>
      <c r="S128" s="1456">
        <v>0</v>
      </c>
      <c r="T128" s="1456"/>
      <c r="U128" s="1460"/>
      <c r="V128" s="1041"/>
      <c r="W128" s="1041"/>
      <c r="X128" s="1041"/>
      <c r="Y128" s="1041"/>
      <c r="Z128" s="1041"/>
      <c r="AA128" s="1041"/>
      <c r="AB128" s="1041"/>
      <c r="AC128" s="1042"/>
    </row>
    <row r="129" spans="3:29" s="290" customFormat="1" ht="17.100000000000001" customHeight="1">
      <c r="C129" s="1497"/>
      <c r="D129" s="858"/>
      <c r="E129" s="858"/>
      <c r="F129" s="1267"/>
      <c r="G129" s="1267"/>
      <c r="H129" s="1267"/>
      <c r="I129" s="1268"/>
      <c r="J129" s="1494">
        <v>0</v>
      </c>
      <c r="K129" s="1495"/>
      <c r="L129" s="1495"/>
      <c r="M129" s="1456">
        <v>0</v>
      </c>
      <c r="N129" s="1456"/>
      <c r="O129" s="1457"/>
      <c r="P129" s="1496">
        <v>0</v>
      </c>
      <c r="Q129" s="1495"/>
      <c r="R129" s="1495"/>
      <c r="S129" s="1456">
        <v>0</v>
      </c>
      <c r="T129" s="1456"/>
      <c r="U129" s="1460"/>
      <c r="V129" s="1041"/>
      <c r="W129" s="1041"/>
      <c r="X129" s="1041"/>
      <c r="Y129" s="1041"/>
      <c r="Z129" s="1041"/>
      <c r="AA129" s="1041"/>
      <c r="AB129" s="1041"/>
      <c r="AC129" s="1042"/>
    </row>
    <row r="130" spans="3:29" s="290" customFormat="1" ht="17.100000000000001" customHeight="1">
      <c r="C130" s="1029"/>
      <c r="D130" s="1030"/>
      <c r="E130" s="1030"/>
      <c r="F130" s="1269"/>
      <c r="G130" s="1269"/>
      <c r="H130" s="1269"/>
      <c r="I130" s="1270"/>
      <c r="J130" s="1503">
        <v>0</v>
      </c>
      <c r="K130" s="1504"/>
      <c r="L130" s="1504"/>
      <c r="M130" s="1471">
        <v>0</v>
      </c>
      <c r="N130" s="1471"/>
      <c r="O130" s="1472"/>
      <c r="P130" s="1505">
        <v>0</v>
      </c>
      <c r="Q130" s="1504"/>
      <c r="R130" s="1504"/>
      <c r="S130" s="1471">
        <v>0</v>
      </c>
      <c r="T130" s="1471"/>
      <c r="U130" s="1474"/>
      <c r="V130" s="1037"/>
      <c r="W130" s="1037"/>
      <c r="X130" s="1037"/>
      <c r="Y130" s="1037"/>
      <c r="Z130" s="1037"/>
      <c r="AA130" s="1037"/>
      <c r="AB130" s="1037"/>
      <c r="AC130" s="1038"/>
    </row>
    <row r="131" spans="3:29" s="290" customFormat="1" ht="17.100000000000001" customHeight="1">
      <c r="C131" s="1508" t="s">
        <v>910</v>
      </c>
      <c r="D131" s="854"/>
      <c r="E131" s="854"/>
      <c r="F131" s="1509" t="s">
        <v>905</v>
      </c>
      <c r="G131" s="1509"/>
      <c r="H131" s="1509"/>
      <c r="I131" s="1510"/>
      <c r="J131" s="1511">
        <v>0</v>
      </c>
      <c r="K131" s="1512"/>
      <c r="L131" s="1512"/>
      <c r="M131" s="1513">
        <v>0</v>
      </c>
      <c r="N131" s="1513"/>
      <c r="O131" s="1514"/>
      <c r="P131" s="1515">
        <v>0</v>
      </c>
      <c r="Q131" s="1512"/>
      <c r="R131" s="1512"/>
      <c r="S131" s="1513">
        <v>0</v>
      </c>
      <c r="T131" s="1513"/>
      <c r="U131" s="1516"/>
      <c r="V131" s="1506"/>
      <c r="W131" s="1506"/>
      <c r="X131" s="1506"/>
      <c r="Y131" s="1506"/>
      <c r="Z131" s="1506"/>
      <c r="AA131" s="1506"/>
      <c r="AB131" s="1506"/>
      <c r="AC131" s="1507"/>
    </row>
    <row r="132" spans="3:29" s="290" customFormat="1" ht="17.100000000000001" customHeight="1">
      <c r="C132" s="1497"/>
      <c r="D132" s="858"/>
      <c r="E132" s="858"/>
      <c r="F132" s="1492" t="s">
        <v>906</v>
      </c>
      <c r="G132" s="1492"/>
      <c r="H132" s="1492"/>
      <c r="I132" s="1493"/>
      <c r="J132" s="1494">
        <v>0</v>
      </c>
      <c r="K132" s="1495"/>
      <c r="L132" s="1495"/>
      <c r="M132" s="1456">
        <v>0</v>
      </c>
      <c r="N132" s="1456"/>
      <c r="O132" s="1457"/>
      <c r="P132" s="1496">
        <v>0</v>
      </c>
      <c r="Q132" s="1495"/>
      <c r="R132" s="1495"/>
      <c r="S132" s="1456">
        <v>0</v>
      </c>
      <c r="T132" s="1456"/>
      <c r="U132" s="1460"/>
      <c r="V132" s="1041"/>
      <c r="W132" s="1041"/>
      <c r="X132" s="1041"/>
      <c r="Y132" s="1041"/>
      <c r="Z132" s="1041"/>
      <c r="AA132" s="1041"/>
      <c r="AB132" s="1041"/>
      <c r="AC132" s="1042"/>
    </row>
    <row r="133" spans="3:29" s="290" customFormat="1" ht="17.100000000000001" customHeight="1">
      <c r="C133" s="1497"/>
      <c r="D133" s="858"/>
      <c r="E133" s="858"/>
      <c r="F133" s="1492" t="s">
        <v>907</v>
      </c>
      <c r="G133" s="1492"/>
      <c r="H133" s="1492"/>
      <c r="I133" s="1493"/>
      <c r="J133" s="1494">
        <v>0</v>
      </c>
      <c r="K133" s="1495"/>
      <c r="L133" s="1495"/>
      <c r="M133" s="1456">
        <v>0</v>
      </c>
      <c r="N133" s="1456"/>
      <c r="O133" s="1457"/>
      <c r="P133" s="1496">
        <v>0</v>
      </c>
      <c r="Q133" s="1495"/>
      <c r="R133" s="1495"/>
      <c r="S133" s="1456">
        <v>0</v>
      </c>
      <c r="T133" s="1456"/>
      <c r="U133" s="1460"/>
      <c r="V133" s="1041"/>
      <c r="W133" s="1041"/>
      <c r="X133" s="1041"/>
      <c r="Y133" s="1041"/>
      <c r="Z133" s="1041"/>
      <c r="AA133" s="1041"/>
      <c r="AB133" s="1041"/>
      <c r="AC133" s="1042"/>
    </row>
    <row r="134" spans="3:29" s="290" customFormat="1" ht="17.100000000000001" customHeight="1">
      <c r="C134" s="1497"/>
      <c r="D134" s="858"/>
      <c r="E134" s="858"/>
      <c r="F134" s="1492" t="s">
        <v>908</v>
      </c>
      <c r="G134" s="1492"/>
      <c r="H134" s="1492"/>
      <c r="I134" s="1493"/>
      <c r="J134" s="1494">
        <v>0</v>
      </c>
      <c r="K134" s="1495"/>
      <c r="L134" s="1495"/>
      <c r="M134" s="1456">
        <v>0</v>
      </c>
      <c r="N134" s="1456"/>
      <c r="O134" s="1457"/>
      <c r="P134" s="1496">
        <v>0</v>
      </c>
      <c r="Q134" s="1495"/>
      <c r="R134" s="1495"/>
      <c r="S134" s="1456">
        <v>0</v>
      </c>
      <c r="T134" s="1456"/>
      <c r="U134" s="1460"/>
      <c r="V134" s="1041"/>
      <c r="W134" s="1041"/>
      <c r="X134" s="1041"/>
      <c r="Y134" s="1041"/>
      <c r="Z134" s="1041"/>
      <c r="AA134" s="1041"/>
      <c r="AB134" s="1041"/>
      <c r="AC134" s="1042"/>
    </row>
    <row r="135" spans="3:29" s="290" customFormat="1" ht="17.100000000000001" customHeight="1">
      <c r="C135" s="1497"/>
      <c r="D135" s="858"/>
      <c r="E135" s="858"/>
      <c r="F135" s="1267" t="s">
        <v>909</v>
      </c>
      <c r="G135" s="1267"/>
      <c r="H135" s="1267"/>
      <c r="I135" s="1268"/>
      <c r="J135" s="1494">
        <v>0</v>
      </c>
      <c r="K135" s="1495"/>
      <c r="L135" s="1495"/>
      <c r="M135" s="1456">
        <v>0</v>
      </c>
      <c r="N135" s="1456"/>
      <c r="O135" s="1457"/>
      <c r="P135" s="1496">
        <v>0</v>
      </c>
      <c r="Q135" s="1495"/>
      <c r="R135" s="1495"/>
      <c r="S135" s="1456">
        <v>0</v>
      </c>
      <c r="T135" s="1456"/>
      <c r="U135" s="1460"/>
      <c r="V135" s="1041"/>
      <c r="W135" s="1041"/>
      <c r="X135" s="1041"/>
      <c r="Y135" s="1041"/>
      <c r="Z135" s="1041"/>
      <c r="AA135" s="1041"/>
      <c r="AB135" s="1041"/>
      <c r="AC135" s="1042"/>
    </row>
    <row r="136" spans="3:29" s="290" customFormat="1" ht="17.100000000000001" customHeight="1">
      <c r="C136" s="1497"/>
      <c r="D136" s="858"/>
      <c r="E136" s="858"/>
      <c r="F136" s="1267" t="s">
        <v>909</v>
      </c>
      <c r="G136" s="1267"/>
      <c r="H136" s="1267"/>
      <c r="I136" s="1268"/>
      <c r="J136" s="1494">
        <v>0</v>
      </c>
      <c r="K136" s="1495"/>
      <c r="L136" s="1495"/>
      <c r="M136" s="1456">
        <v>0</v>
      </c>
      <c r="N136" s="1456"/>
      <c r="O136" s="1457"/>
      <c r="P136" s="1496">
        <v>0</v>
      </c>
      <c r="Q136" s="1495"/>
      <c r="R136" s="1495"/>
      <c r="S136" s="1456">
        <v>0</v>
      </c>
      <c r="T136" s="1456"/>
      <c r="U136" s="1460"/>
      <c r="V136" s="1041"/>
      <c r="W136" s="1041"/>
      <c r="X136" s="1041"/>
      <c r="Y136" s="1041"/>
      <c r="Z136" s="1041"/>
      <c r="AA136" s="1041"/>
      <c r="AB136" s="1041"/>
      <c r="AC136" s="1042"/>
    </row>
    <row r="137" spans="3:29" s="290" customFormat="1" ht="17.100000000000001" customHeight="1">
      <c r="C137" s="1497"/>
      <c r="D137" s="858"/>
      <c r="E137" s="858"/>
      <c r="F137" s="1267"/>
      <c r="G137" s="1267"/>
      <c r="H137" s="1267"/>
      <c r="I137" s="1268"/>
      <c r="J137" s="1494"/>
      <c r="K137" s="1495"/>
      <c r="L137" s="1495"/>
      <c r="M137" s="1456"/>
      <c r="N137" s="1456"/>
      <c r="O137" s="1457"/>
      <c r="P137" s="1496"/>
      <c r="Q137" s="1495"/>
      <c r="R137" s="1495"/>
      <c r="S137" s="1456"/>
      <c r="T137" s="1456"/>
      <c r="U137" s="1460"/>
      <c r="V137" s="1041"/>
      <c r="W137" s="1041"/>
      <c r="X137" s="1041"/>
      <c r="Y137" s="1041"/>
      <c r="Z137" s="1041"/>
      <c r="AA137" s="1041"/>
      <c r="AB137" s="1041"/>
      <c r="AC137" s="1042"/>
    </row>
    <row r="138" spans="3:29" s="290" customFormat="1" ht="17.100000000000001" customHeight="1">
      <c r="C138" s="1497"/>
      <c r="D138" s="858"/>
      <c r="E138" s="858"/>
      <c r="F138" s="1267"/>
      <c r="G138" s="1267"/>
      <c r="H138" s="1267"/>
      <c r="I138" s="1268"/>
      <c r="J138" s="1494"/>
      <c r="K138" s="1495"/>
      <c r="L138" s="1495"/>
      <c r="M138" s="1456"/>
      <c r="N138" s="1456"/>
      <c r="O138" s="1457"/>
      <c r="P138" s="1496"/>
      <c r="Q138" s="1495"/>
      <c r="R138" s="1495"/>
      <c r="S138" s="1456"/>
      <c r="T138" s="1456"/>
      <c r="U138" s="1460"/>
      <c r="V138" s="1041"/>
      <c r="W138" s="1041"/>
      <c r="X138" s="1041"/>
      <c r="Y138" s="1041"/>
      <c r="Z138" s="1041"/>
      <c r="AA138" s="1041"/>
      <c r="AB138" s="1041"/>
      <c r="AC138" s="1042"/>
    </row>
    <row r="139" spans="3:29" s="290" customFormat="1" ht="17.100000000000001" customHeight="1">
      <c r="C139" s="1497"/>
      <c r="D139" s="858"/>
      <c r="E139" s="858"/>
      <c r="F139" s="1267"/>
      <c r="G139" s="1267"/>
      <c r="H139" s="1267"/>
      <c r="I139" s="1268"/>
      <c r="J139" s="1494"/>
      <c r="K139" s="1495"/>
      <c r="L139" s="1495"/>
      <c r="M139" s="1456"/>
      <c r="N139" s="1456"/>
      <c r="O139" s="1457"/>
      <c r="P139" s="1496"/>
      <c r="Q139" s="1495"/>
      <c r="R139" s="1495"/>
      <c r="S139" s="1456"/>
      <c r="T139" s="1456"/>
      <c r="U139" s="1460"/>
      <c r="V139" s="1041"/>
      <c r="W139" s="1041"/>
      <c r="X139" s="1041"/>
      <c r="Y139" s="1041"/>
      <c r="Z139" s="1041"/>
      <c r="AA139" s="1041"/>
      <c r="AB139" s="1041"/>
      <c r="AC139" s="1042"/>
    </row>
    <row r="140" spans="3:29" s="290" customFormat="1" ht="17.100000000000001" customHeight="1">
      <c r="C140" s="1497"/>
      <c r="D140" s="858"/>
      <c r="E140" s="858"/>
      <c r="F140" s="1267"/>
      <c r="G140" s="1267"/>
      <c r="H140" s="1267"/>
      <c r="I140" s="1268"/>
      <c r="J140" s="1494"/>
      <c r="K140" s="1495"/>
      <c r="L140" s="1495"/>
      <c r="M140" s="1456"/>
      <c r="N140" s="1456"/>
      <c r="O140" s="1457"/>
      <c r="P140" s="1496"/>
      <c r="Q140" s="1495"/>
      <c r="R140" s="1495"/>
      <c r="S140" s="1456"/>
      <c r="T140" s="1456"/>
      <c r="U140" s="1460"/>
      <c r="V140" s="1041"/>
      <c r="W140" s="1041"/>
      <c r="X140" s="1041"/>
      <c r="Y140" s="1041"/>
      <c r="Z140" s="1041"/>
      <c r="AA140" s="1041"/>
      <c r="AB140" s="1041"/>
      <c r="AC140" s="1042"/>
    </row>
    <row r="141" spans="3:29" s="290" customFormat="1" ht="17.100000000000001" customHeight="1">
      <c r="C141" s="943"/>
      <c r="D141" s="1030"/>
      <c r="E141" s="1030"/>
      <c r="F141" s="1269"/>
      <c r="G141" s="1269"/>
      <c r="H141" s="1269"/>
      <c r="I141" s="1270"/>
      <c r="J141" s="1503"/>
      <c r="K141" s="1504"/>
      <c r="L141" s="1504"/>
      <c r="M141" s="1471"/>
      <c r="N141" s="1471"/>
      <c r="O141" s="1472"/>
      <c r="P141" s="1505"/>
      <c r="Q141" s="1504"/>
      <c r="R141" s="1504"/>
      <c r="S141" s="1471"/>
      <c r="T141" s="1471"/>
      <c r="U141" s="1474"/>
      <c r="V141" s="1037"/>
      <c r="W141" s="1037"/>
      <c r="X141" s="1037"/>
      <c r="Y141" s="1037"/>
      <c r="Z141" s="1037"/>
      <c r="AA141" s="1037"/>
      <c r="AB141" s="1037"/>
      <c r="AC141" s="1038"/>
    </row>
    <row r="142" spans="3:29" s="290" customFormat="1" ht="17.100000000000001" customHeight="1"/>
    <row r="143" spans="3:29" s="290" customFormat="1" ht="17.100000000000001" customHeight="1">
      <c r="C143" s="821" t="s">
        <v>911</v>
      </c>
      <c r="D143" s="822"/>
      <c r="E143" s="822"/>
      <c r="F143" s="822" t="s">
        <v>912</v>
      </c>
      <c r="G143" s="822"/>
      <c r="H143" s="822"/>
      <c r="I143" s="1209"/>
      <c r="J143" s="1485">
        <v>1</v>
      </c>
      <c r="K143" s="1482"/>
      <c r="L143" s="1482"/>
      <c r="M143" s="1483">
        <v>13</v>
      </c>
      <c r="N143" s="1483"/>
      <c r="O143" s="1486"/>
      <c r="P143" s="1481">
        <v>1</v>
      </c>
      <c r="Q143" s="1482"/>
      <c r="R143" s="1482"/>
      <c r="S143" s="1483">
        <v>13</v>
      </c>
      <c r="T143" s="1483"/>
      <c r="U143" s="1483"/>
      <c r="V143" s="1033"/>
      <c r="W143" s="1033"/>
      <c r="X143" s="1033"/>
      <c r="Y143" s="1033"/>
      <c r="Z143" s="1033"/>
      <c r="AA143" s="1033"/>
      <c r="AB143" s="1033"/>
      <c r="AC143" s="1034"/>
    </row>
    <row r="144" spans="3:29" s="290" customFormat="1" ht="17.100000000000001" customHeight="1">
      <c r="C144" s="857"/>
      <c r="D144" s="858"/>
      <c r="E144" s="858"/>
      <c r="F144" s="858" t="s">
        <v>913</v>
      </c>
      <c r="G144" s="858"/>
      <c r="H144" s="858"/>
      <c r="I144" s="1220"/>
      <c r="J144" s="1479">
        <v>2</v>
      </c>
      <c r="K144" s="1476"/>
      <c r="L144" s="1476"/>
      <c r="M144" s="1477">
        <v>14</v>
      </c>
      <c r="N144" s="1477"/>
      <c r="O144" s="1480"/>
      <c r="P144" s="1475">
        <v>2</v>
      </c>
      <c r="Q144" s="1476"/>
      <c r="R144" s="1476"/>
      <c r="S144" s="1477">
        <v>14</v>
      </c>
      <c r="T144" s="1477"/>
      <c r="U144" s="1477"/>
      <c r="V144" s="1041"/>
      <c r="W144" s="1041"/>
      <c r="X144" s="1041"/>
      <c r="Y144" s="1041"/>
      <c r="Z144" s="1041"/>
      <c r="AA144" s="1041"/>
      <c r="AB144" s="1041"/>
      <c r="AC144" s="1042"/>
    </row>
    <row r="145" spans="3:29" ht="17.100000000000001" customHeight="1">
      <c r="C145" s="320" t="s">
        <v>914</v>
      </c>
      <c r="D145" s="321"/>
      <c r="E145" s="321"/>
      <c r="F145" s="858" t="s">
        <v>915</v>
      </c>
      <c r="G145" s="858"/>
      <c r="H145" s="858"/>
      <c r="I145" s="1220"/>
      <c r="J145" s="1343" t="s">
        <v>438</v>
      </c>
      <c r="K145" s="1344"/>
      <c r="L145" s="1344"/>
      <c r="M145" s="1537" t="s">
        <v>916</v>
      </c>
      <c r="N145" s="1537"/>
      <c r="O145" s="1538"/>
      <c r="P145" s="1347" t="s">
        <v>438</v>
      </c>
      <c r="Q145" s="1344"/>
      <c r="R145" s="1344"/>
      <c r="S145" s="1537" t="s">
        <v>917</v>
      </c>
      <c r="T145" s="1537"/>
      <c r="U145" s="1537"/>
      <c r="V145" s="1490"/>
      <c r="W145" s="1490"/>
      <c r="X145" s="1490"/>
      <c r="Y145" s="1490"/>
      <c r="Z145" s="1490"/>
      <c r="AA145" s="1490"/>
      <c r="AB145" s="1490"/>
      <c r="AC145" s="1491"/>
    </row>
    <row r="146" spans="3:29" ht="17.100000000000001" customHeight="1">
      <c r="C146" s="1517" t="s">
        <v>570</v>
      </c>
      <c r="D146" s="1518"/>
      <c r="E146" s="1518"/>
      <c r="F146" s="1518" t="s">
        <v>918</v>
      </c>
      <c r="G146" s="1518"/>
      <c r="H146" s="1518"/>
      <c r="I146" s="1525"/>
      <c r="J146" s="1529" t="s">
        <v>919</v>
      </c>
      <c r="K146" s="1461"/>
      <c r="L146" s="1461"/>
      <c r="M146" s="1461"/>
      <c r="N146" s="1461"/>
      <c r="O146" s="1461"/>
      <c r="P146" s="1461"/>
      <c r="Q146" s="1461"/>
      <c r="R146" s="1461"/>
      <c r="S146" s="1461"/>
      <c r="T146" s="1461"/>
      <c r="U146" s="1461"/>
      <c r="V146" s="1461"/>
      <c r="W146" s="1461"/>
      <c r="X146" s="1461"/>
      <c r="Y146" s="1461"/>
      <c r="Z146" s="1461"/>
      <c r="AA146" s="1461"/>
      <c r="AB146" s="1461"/>
      <c r="AC146" s="1462"/>
    </row>
    <row r="147" spans="3:29" ht="17.100000000000001" customHeight="1">
      <c r="C147" s="1519"/>
      <c r="D147" s="1520"/>
      <c r="E147" s="1520"/>
      <c r="F147" s="1520"/>
      <c r="G147" s="1520"/>
      <c r="H147" s="1520"/>
      <c r="I147" s="1526"/>
      <c r="J147" s="1530"/>
      <c r="K147" s="1531"/>
      <c r="L147" s="1531"/>
      <c r="M147" s="1531"/>
      <c r="N147" s="1531"/>
      <c r="O147" s="1531"/>
      <c r="P147" s="1531"/>
      <c r="Q147" s="1531"/>
      <c r="R147" s="1531"/>
      <c r="S147" s="1531"/>
      <c r="T147" s="1531"/>
      <c r="U147" s="1531"/>
      <c r="V147" s="1531"/>
      <c r="W147" s="1531"/>
      <c r="X147" s="1531"/>
      <c r="Y147" s="1531"/>
      <c r="Z147" s="1531"/>
      <c r="AA147" s="1531"/>
      <c r="AB147" s="1531"/>
      <c r="AC147" s="1532"/>
    </row>
    <row r="148" spans="3:29" ht="17.100000000000001" customHeight="1">
      <c r="C148" s="1519"/>
      <c r="D148" s="1520"/>
      <c r="E148" s="1520"/>
      <c r="F148" s="1520"/>
      <c r="G148" s="1520"/>
      <c r="H148" s="1520"/>
      <c r="I148" s="1526"/>
      <c r="J148" s="1530"/>
      <c r="K148" s="1531"/>
      <c r="L148" s="1531"/>
      <c r="M148" s="1531"/>
      <c r="N148" s="1531"/>
      <c r="O148" s="1531"/>
      <c r="P148" s="1531"/>
      <c r="Q148" s="1531"/>
      <c r="R148" s="1531"/>
      <c r="S148" s="1531"/>
      <c r="T148" s="1531"/>
      <c r="U148" s="1531"/>
      <c r="V148" s="1531"/>
      <c r="W148" s="1531"/>
      <c r="X148" s="1531"/>
      <c r="Y148" s="1531"/>
      <c r="Z148" s="1531"/>
      <c r="AA148" s="1531"/>
      <c r="AB148" s="1531"/>
      <c r="AC148" s="1532"/>
    </row>
    <row r="149" spans="3:29" ht="17.100000000000001" customHeight="1">
      <c r="C149" s="1521"/>
      <c r="D149" s="1522"/>
      <c r="E149" s="1522"/>
      <c r="F149" s="1522"/>
      <c r="G149" s="1522"/>
      <c r="H149" s="1522"/>
      <c r="I149" s="1527"/>
      <c r="J149" s="1533"/>
      <c r="K149" s="1402"/>
      <c r="L149" s="1402"/>
      <c r="M149" s="1402"/>
      <c r="N149" s="1402"/>
      <c r="O149" s="1402"/>
      <c r="P149" s="1402"/>
      <c r="Q149" s="1402"/>
      <c r="R149" s="1402"/>
      <c r="S149" s="1402"/>
      <c r="T149" s="1402"/>
      <c r="U149" s="1402"/>
      <c r="V149" s="1402"/>
      <c r="W149" s="1402"/>
      <c r="X149" s="1402"/>
      <c r="Y149" s="1402"/>
      <c r="Z149" s="1402"/>
      <c r="AA149" s="1402"/>
      <c r="AB149" s="1402"/>
      <c r="AC149" s="1403"/>
    </row>
    <row r="150" spans="3:29" ht="17.100000000000001" customHeight="1">
      <c r="C150" s="1523"/>
      <c r="D150" s="1524"/>
      <c r="E150" s="1524"/>
      <c r="F150" s="1524"/>
      <c r="G150" s="1524"/>
      <c r="H150" s="1524"/>
      <c r="I150" s="1528"/>
      <c r="J150" s="1534"/>
      <c r="K150" s="1535"/>
      <c r="L150" s="1535"/>
      <c r="M150" s="1535"/>
      <c r="N150" s="1535"/>
      <c r="O150" s="1535"/>
      <c r="P150" s="1535"/>
      <c r="Q150" s="1535"/>
      <c r="R150" s="1535"/>
      <c r="S150" s="1535"/>
      <c r="T150" s="1535"/>
      <c r="U150" s="1535"/>
      <c r="V150" s="1535"/>
      <c r="W150" s="1535"/>
      <c r="X150" s="1535"/>
      <c r="Y150" s="1535"/>
      <c r="Z150" s="1535"/>
      <c r="AA150" s="1535"/>
      <c r="AB150" s="1535"/>
      <c r="AC150" s="1536"/>
    </row>
  </sheetData>
  <mergeCells count="527">
    <mergeCell ref="C146:E150"/>
    <mergeCell ref="F146:I150"/>
    <mergeCell ref="J146:AC150"/>
    <mergeCell ref="F145:I145"/>
    <mergeCell ref="J145:L145"/>
    <mergeCell ref="M145:O145"/>
    <mergeCell ref="P145:R145"/>
    <mergeCell ref="S145:U145"/>
    <mergeCell ref="V145:AC145"/>
    <mergeCell ref="V143:AC143"/>
    <mergeCell ref="F144:I144"/>
    <mergeCell ref="J144:L144"/>
    <mergeCell ref="M144:O144"/>
    <mergeCell ref="P144:R144"/>
    <mergeCell ref="S144:U144"/>
    <mergeCell ref="V144:AC144"/>
    <mergeCell ref="C143:E144"/>
    <mergeCell ref="F143:I143"/>
    <mergeCell ref="J143:L143"/>
    <mergeCell ref="M143:O143"/>
    <mergeCell ref="P143:R143"/>
    <mergeCell ref="S143:U143"/>
    <mergeCell ref="F141:I141"/>
    <mergeCell ref="J141:L141"/>
    <mergeCell ref="M141:O141"/>
    <mergeCell ref="P141:R141"/>
    <mergeCell ref="S141:U141"/>
    <mergeCell ref="V141:AC141"/>
    <mergeCell ref="F140:I140"/>
    <mergeCell ref="J140:L140"/>
    <mergeCell ref="M140:O140"/>
    <mergeCell ref="P140:R140"/>
    <mergeCell ref="S140:U140"/>
    <mergeCell ref="V140:AC140"/>
    <mergeCell ref="F139:I139"/>
    <mergeCell ref="J139:L139"/>
    <mergeCell ref="M139:O139"/>
    <mergeCell ref="P139:R139"/>
    <mergeCell ref="S139:U139"/>
    <mergeCell ref="V139:AC139"/>
    <mergeCell ref="F138:I138"/>
    <mergeCell ref="J138:L138"/>
    <mergeCell ref="M138:O138"/>
    <mergeCell ref="P138:R138"/>
    <mergeCell ref="S138:U138"/>
    <mergeCell ref="V138:AC138"/>
    <mergeCell ref="V133:AC133"/>
    <mergeCell ref="F134:I134"/>
    <mergeCell ref="J134:L134"/>
    <mergeCell ref="M134:O134"/>
    <mergeCell ref="P134:R134"/>
    <mergeCell ref="S134:U134"/>
    <mergeCell ref="V134:AC134"/>
    <mergeCell ref="F137:I137"/>
    <mergeCell ref="J137:L137"/>
    <mergeCell ref="M137:O137"/>
    <mergeCell ref="P137:R137"/>
    <mergeCell ref="S137:U137"/>
    <mergeCell ref="V137:AC137"/>
    <mergeCell ref="F136:I136"/>
    <mergeCell ref="J136:L136"/>
    <mergeCell ref="M136:O136"/>
    <mergeCell ref="P136:R136"/>
    <mergeCell ref="S136:U136"/>
    <mergeCell ref="V136:AC136"/>
    <mergeCell ref="V131:AC131"/>
    <mergeCell ref="F132:I132"/>
    <mergeCell ref="J132:L132"/>
    <mergeCell ref="M132:O132"/>
    <mergeCell ref="P132:R132"/>
    <mergeCell ref="S132:U132"/>
    <mergeCell ref="V132:AC132"/>
    <mergeCell ref="C131:E141"/>
    <mergeCell ref="F131:I131"/>
    <mergeCell ref="J131:L131"/>
    <mergeCell ref="M131:O131"/>
    <mergeCell ref="P131:R131"/>
    <mergeCell ref="S131:U131"/>
    <mergeCell ref="F133:I133"/>
    <mergeCell ref="J133:L133"/>
    <mergeCell ref="M133:O133"/>
    <mergeCell ref="P133:R133"/>
    <mergeCell ref="F135:I135"/>
    <mergeCell ref="J135:L135"/>
    <mergeCell ref="M135:O135"/>
    <mergeCell ref="P135:R135"/>
    <mergeCell ref="S135:U135"/>
    <mergeCell ref="V135:AC135"/>
    <mergeCell ref="S133:U133"/>
    <mergeCell ref="F130:I130"/>
    <mergeCell ref="J130:L130"/>
    <mergeCell ref="M130:O130"/>
    <mergeCell ref="P130:R130"/>
    <mergeCell ref="S130:U130"/>
    <mergeCell ref="V130:AC130"/>
    <mergeCell ref="F129:I129"/>
    <mergeCell ref="J129:L129"/>
    <mergeCell ref="M129:O129"/>
    <mergeCell ref="P129:R129"/>
    <mergeCell ref="S129:U129"/>
    <mergeCell ref="V129:AC129"/>
    <mergeCell ref="F128:I128"/>
    <mergeCell ref="J128:L128"/>
    <mergeCell ref="M128:O128"/>
    <mergeCell ref="P128:R128"/>
    <mergeCell ref="S128:U128"/>
    <mergeCell ref="V128:AC128"/>
    <mergeCell ref="F127:I127"/>
    <mergeCell ref="J127:L127"/>
    <mergeCell ref="M127:O127"/>
    <mergeCell ref="P127:R127"/>
    <mergeCell ref="S127:U127"/>
    <mergeCell ref="V127:AC127"/>
    <mergeCell ref="V122:AC122"/>
    <mergeCell ref="F123:I123"/>
    <mergeCell ref="J123:L123"/>
    <mergeCell ref="M123:O123"/>
    <mergeCell ref="P123:R123"/>
    <mergeCell ref="S123:U123"/>
    <mergeCell ref="V123:AC123"/>
    <mergeCell ref="F126:I126"/>
    <mergeCell ref="J126:L126"/>
    <mergeCell ref="M126:O126"/>
    <mergeCell ref="P126:R126"/>
    <mergeCell ref="S126:U126"/>
    <mergeCell ref="V126:AC126"/>
    <mergeCell ref="F125:I125"/>
    <mergeCell ref="J125:L125"/>
    <mergeCell ref="M125:O125"/>
    <mergeCell ref="P125:R125"/>
    <mergeCell ref="S125:U125"/>
    <mergeCell ref="V125:AC125"/>
    <mergeCell ref="V120:AC120"/>
    <mergeCell ref="F121:I121"/>
    <mergeCell ref="J121:L121"/>
    <mergeCell ref="M121:O121"/>
    <mergeCell ref="P121:R121"/>
    <mergeCell ref="S121:U121"/>
    <mergeCell ref="V121:AC121"/>
    <mergeCell ref="C120:E130"/>
    <mergeCell ref="F120:I120"/>
    <mergeCell ref="J120:L120"/>
    <mergeCell ref="M120:O120"/>
    <mergeCell ref="P120:R120"/>
    <mergeCell ref="S120:U120"/>
    <mergeCell ref="F122:I122"/>
    <mergeCell ref="J122:L122"/>
    <mergeCell ref="M122:O122"/>
    <mergeCell ref="P122:R122"/>
    <mergeCell ref="F124:I124"/>
    <mergeCell ref="J124:L124"/>
    <mergeCell ref="M124:O124"/>
    <mergeCell ref="P124:R124"/>
    <mergeCell ref="S124:U124"/>
    <mergeCell ref="V124:AC124"/>
    <mergeCell ref="S122:U122"/>
    <mergeCell ref="C119:I119"/>
    <mergeCell ref="J119:L119"/>
    <mergeCell ref="M119:O119"/>
    <mergeCell ref="P119:R119"/>
    <mergeCell ref="S119:U119"/>
    <mergeCell ref="V119:AC119"/>
    <mergeCell ref="C118:I118"/>
    <mergeCell ref="J118:L118"/>
    <mergeCell ref="M118:O118"/>
    <mergeCell ref="P118:R118"/>
    <mergeCell ref="S118:U118"/>
    <mergeCell ref="V118:AC118"/>
    <mergeCell ref="V116:AC116"/>
    <mergeCell ref="F117:I117"/>
    <mergeCell ref="J117:L117"/>
    <mergeCell ref="M117:O117"/>
    <mergeCell ref="P117:R117"/>
    <mergeCell ref="S117:U117"/>
    <mergeCell ref="V117:AC117"/>
    <mergeCell ref="C116:E117"/>
    <mergeCell ref="F116:I116"/>
    <mergeCell ref="J116:L116"/>
    <mergeCell ref="M116:O116"/>
    <mergeCell ref="P116:R116"/>
    <mergeCell ref="S116:U116"/>
    <mergeCell ref="S115:U115"/>
    <mergeCell ref="V115:AC115"/>
    <mergeCell ref="S113:U113"/>
    <mergeCell ref="V113:AC113"/>
    <mergeCell ref="F114:I114"/>
    <mergeCell ref="J114:L114"/>
    <mergeCell ref="M114:O114"/>
    <mergeCell ref="P114:R114"/>
    <mergeCell ref="S114:U114"/>
    <mergeCell ref="V114:AC114"/>
    <mergeCell ref="C113:E115"/>
    <mergeCell ref="F113:I113"/>
    <mergeCell ref="J113:L113"/>
    <mergeCell ref="M113:O113"/>
    <mergeCell ref="P113:R113"/>
    <mergeCell ref="F115:I115"/>
    <mergeCell ref="J115:L115"/>
    <mergeCell ref="M115:O115"/>
    <mergeCell ref="P115:R115"/>
    <mergeCell ref="C111:E112"/>
    <mergeCell ref="F111:I111"/>
    <mergeCell ref="J111:L111"/>
    <mergeCell ref="M111:O112"/>
    <mergeCell ref="P111:R111"/>
    <mergeCell ref="S111:U112"/>
    <mergeCell ref="V111:AC112"/>
    <mergeCell ref="F112:I112"/>
    <mergeCell ref="J112:L112"/>
    <mergeCell ref="P112:R112"/>
    <mergeCell ref="C109:E110"/>
    <mergeCell ref="F109:I109"/>
    <mergeCell ref="J109:L109"/>
    <mergeCell ref="M109:O110"/>
    <mergeCell ref="P109:R109"/>
    <mergeCell ref="S109:U110"/>
    <mergeCell ref="V109:AC110"/>
    <mergeCell ref="F110:I110"/>
    <mergeCell ref="J110:L110"/>
    <mergeCell ref="P110:R110"/>
    <mergeCell ref="V105:AC105"/>
    <mergeCell ref="C106:E108"/>
    <mergeCell ref="F106:I106"/>
    <mergeCell ref="J106:L106"/>
    <mergeCell ref="M106:O108"/>
    <mergeCell ref="P106:R106"/>
    <mergeCell ref="S106:U108"/>
    <mergeCell ref="V106:AC108"/>
    <mergeCell ref="F107:I107"/>
    <mergeCell ref="J107:L107"/>
    <mergeCell ref="C105:E105"/>
    <mergeCell ref="F105:I105"/>
    <mergeCell ref="J105:L105"/>
    <mergeCell ref="M105:O105"/>
    <mergeCell ref="P105:R105"/>
    <mergeCell ref="S105:U105"/>
    <mergeCell ref="P107:R107"/>
    <mergeCell ref="F108:I108"/>
    <mergeCell ref="J108:L108"/>
    <mergeCell ref="P108:R108"/>
    <mergeCell ref="C98:H99"/>
    <mergeCell ref="I98:AC98"/>
    <mergeCell ref="I99:AC99"/>
    <mergeCell ref="C100:H100"/>
    <mergeCell ref="I100:AC100"/>
    <mergeCell ref="C104:I104"/>
    <mergeCell ref="J104:O104"/>
    <mergeCell ref="P104:AC104"/>
    <mergeCell ref="C92:H94"/>
    <mergeCell ref="I92:AC92"/>
    <mergeCell ref="I93:AC93"/>
    <mergeCell ref="I94:AC94"/>
    <mergeCell ref="C95:H97"/>
    <mergeCell ref="I95:AC95"/>
    <mergeCell ref="I96:AC96"/>
    <mergeCell ref="I97:AC97"/>
    <mergeCell ref="C82:D82"/>
    <mergeCell ref="E82:K82"/>
    <mergeCell ref="L82:Q82"/>
    <mergeCell ref="R82:AC82"/>
    <mergeCell ref="C85:AC85"/>
    <mergeCell ref="C86:AC86"/>
    <mergeCell ref="C80:D80"/>
    <mergeCell ref="E80:K80"/>
    <mergeCell ref="L80:Q80"/>
    <mergeCell ref="R80:AC80"/>
    <mergeCell ref="C81:D81"/>
    <mergeCell ref="E81:K81"/>
    <mergeCell ref="L81:Q81"/>
    <mergeCell ref="R81:AC81"/>
    <mergeCell ref="C78:D78"/>
    <mergeCell ref="E78:K78"/>
    <mergeCell ref="L78:Q78"/>
    <mergeCell ref="R78:AC78"/>
    <mergeCell ref="C79:D79"/>
    <mergeCell ref="E79:K79"/>
    <mergeCell ref="L79:Q79"/>
    <mergeCell ref="R79:AC79"/>
    <mergeCell ref="C71:G72"/>
    <mergeCell ref="H71:AC71"/>
    <mergeCell ref="H72:AC72"/>
    <mergeCell ref="C73:G75"/>
    <mergeCell ref="H73:R73"/>
    <mergeCell ref="S73:AC73"/>
    <mergeCell ref="H74:R74"/>
    <mergeCell ref="S74:AC74"/>
    <mergeCell ref="H75:R75"/>
    <mergeCell ref="S75:AC75"/>
    <mergeCell ref="C67:G67"/>
    <mergeCell ref="H67:R67"/>
    <mergeCell ref="S67:AC67"/>
    <mergeCell ref="C68:G68"/>
    <mergeCell ref="H68:R68"/>
    <mergeCell ref="S68:AC68"/>
    <mergeCell ref="C65:G65"/>
    <mergeCell ref="H65:R65"/>
    <mergeCell ref="S65:AC65"/>
    <mergeCell ref="C66:G66"/>
    <mergeCell ref="H66:R66"/>
    <mergeCell ref="S66:AC66"/>
    <mergeCell ref="C57:E58"/>
    <mergeCell ref="F57:AC58"/>
    <mergeCell ref="C63:G64"/>
    <mergeCell ref="H63:R64"/>
    <mergeCell ref="S63:AC64"/>
    <mergeCell ref="P56:Q56"/>
    <mergeCell ref="R56:S56"/>
    <mergeCell ref="T56:U56"/>
    <mergeCell ref="V56:W56"/>
    <mergeCell ref="X56:Y56"/>
    <mergeCell ref="Z56:AA56"/>
    <mergeCell ref="V55:W55"/>
    <mergeCell ref="X55:Y55"/>
    <mergeCell ref="Z55:AA55"/>
    <mergeCell ref="AB55:AC55"/>
    <mergeCell ref="C56:E56"/>
    <mergeCell ref="F56:G56"/>
    <mergeCell ref="H56:I56"/>
    <mergeCell ref="J56:K56"/>
    <mergeCell ref="L56:M56"/>
    <mergeCell ref="N56:O56"/>
    <mergeCell ref="AB56:AC56"/>
    <mergeCell ref="C55:E55"/>
    <mergeCell ref="F55:G55"/>
    <mergeCell ref="H55:I55"/>
    <mergeCell ref="J55:K55"/>
    <mergeCell ref="L55:M55"/>
    <mergeCell ref="N55:O55"/>
    <mergeCell ref="P55:Q55"/>
    <mergeCell ref="R55:S55"/>
    <mergeCell ref="T55:U55"/>
    <mergeCell ref="C48:E49"/>
    <mergeCell ref="F48:AC49"/>
    <mergeCell ref="C53:E54"/>
    <mergeCell ref="F53:Q53"/>
    <mergeCell ref="R53:AC53"/>
    <mergeCell ref="F54:G54"/>
    <mergeCell ref="H54:I54"/>
    <mergeCell ref="J54:K54"/>
    <mergeCell ref="L54:M54"/>
    <mergeCell ref="N54:O54"/>
    <mergeCell ref="AB54:AC54"/>
    <mergeCell ref="P54:Q54"/>
    <mergeCell ref="R54:S54"/>
    <mergeCell ref="T54:U54"/>
    <mergeCell ref="V54:W54"/>
    <mergeCell ref="X54:Y54"/>
    <mergeCell ref="Z54:AA54"/>
    <mergeCell ref="C44:G45"/>
    <mergeCell ref="H44:M45"/>
    <mergeCell ref="N44:U45"/>
    <mergeCell ref="V44:AC45"/>
    <mergeCell ref="C46:G47"/>
    <mergeCell ref="H46:M47"/>
    <mergeCell ref="N46:U47"/>
    <mergeCell ref="V46:AC47"/>
    <mergeCell ref="C40:G43"/>
    <mergeCell ref="H40:M41"/>
    <mergeCell ref="N40:U41"/>
    <mergeCell ref="V40:AC41"/>
    <mergeCell ref="H42:M43"/>
    <mergeCell ref="N42:U43"/>
    <mergeCell ref="V42:AC43"/>
    <mergeCell ref="H37:M37"/>
    <mergeCell ref="N37:U37"/>
    <mergeCell ref="V37:AC37"/>
    <mergeCell ref="H38:M39"/>
    <mergeCell ref="N38:U39"/>
    <mergeCell ref="V38:AC39"/>
    <mergeCell ref="C34:G39"/>
    <mergeCell ref="H34:M34"/>
    <mergeCell ref="N34:U34"/>
    <mergeCell ref="V34:AC34"/>
    <mergeCell ref="H35:M35"/>
    <mergeCell ref="N35:U35"/>
    <mergeCell ref="V35:AC35"/>
    <mergeCell ref="H36:M36"/>
    <mergeCell ref="N36:U36"/>
    <mergeCell ref="V36:AC36"/>
    <mergeCell ref="C30:G33"/>
    <mergeCell ref="H30:M30"/>
    <mergeCell ref="N30:U30"/>
    <mergeCell ref="V30:AC30"/>
    <mergeCell ref="H31:M31"/>
    <mergeCell ref="N31:U31"/>
    <mergeCell ref="V31:AC31"/>
    <mergeCell ref="H32:M33"/>
    <mergeCell ref="N32:U33"/>
    <mergeCell ref="V32:AC33"/>
    <mergeCell ref="X22:Y22"/>
    <mergeCell ref="Z22:AC22"/>
    <mergeCell ref="C24:E25"/>
    <mergeCell ref="F24:AC25"/>
    <mergeCell ref="C29:M29"/>
    <mergeCell ref="N29:U29"/>
    <mergeCell ref="V29:AC29"/>
    <mergeCell ref="T21:W21"/>
    <mergeCell ref="X21:Y21"/>
    <mergeCell ref="Z21:AC21"/>
    <mergeCell ref="C22:D22"/>
    <mergeCell ref="E22:F22"/>
    <mergeCell ref="H22:K22"/>
    <mergeCell ref="L22:N22"/>
    <mergeCell ref="O22:Q22"/>
    <mergeCell ref="R22:S22"/>
    <mergeCell ref="T22:W22"/>
    <mergeCell ref="C21:D21"/>
    <mergeCell ref="E21:F21"/>
    <mergeCell ref="H21:K21"/>
    <mergeCell ref="L21:N21"/>
    <mergeCell ref="O21:Q21"/>
    <mergeCell ref="R21:S21"/>
    <mergeCell ref="C20:D20"/>
    <mergeCell ref="E20:F20"/>
    <mergeCell ref="H20:K20"/>
    <mergeCell ref="L20:N20"/>
    <mergeCell ref="O20:Q20"/>
    <mergeCell ref="R20:S20"/>
    <mergeCell ref="T20:W20"/>
    <mergeCell ref="X20:Y20"/>
    <mergeCell ref="Z20:AC20"/>
    <mergeCell ref="C19:D19"/>
    <mergeCell ref="E19:F19"/>
    <mergeCell ref="H19:K19"/>
    <mergeCell ref="L19:N19"/>
    <mergeCell ref="O19:Q19"/>
    <mergeCell ref="R19:S19"/>
    <mergeCell ref="T19:W19"/>
    <mergeCell ref="X19:Y19"/>
    <mergeCell ref="Z19:AC19"/>
    <mergeCell ref="T17:W17"/>
    <mergeCell ref="X17:Y17"/>
    <mergeCell ref="Z17:AC17"/>
    <mergeCell ref="C18:D18"/>
    <mergeCell ref="E18:F18"/>
    <mergeCell ref="H18:K18"/>
    <mergeCell ref="L18:N18"/>
    <mergeCell ref="O18:Q18"/>
    <mergeCell ref="R18:S18"/>
    <mergeCell ref="T18:W18"/>
    <mergeCell ref="C17:D17"/>
    <mergeCell ref="E17:F17"/>
    <mergeCell ref="H17:K17"/>
    <mergeCell ref="L17:N17"/>
    <mergeCell ref="O17:Q17"/>
    <mergeCell ref="R17:S17"/>
    <mergeCell ref="X18:Y18"/>
    <mergeCell ref="Z18:AC18"/>
    <mergeCell ref="C15:F15"/>
    <mergeCell ref="H15:K16"/>
    <mergeCell ref="L15:Q15"/>
    <mergeCell ref="R15:AC15"/>
    <mergeCell ref="C16:D16"/>
    <mergeCell ref="E16:F16"/>
    <mergeCell ref="L16:N16"/>
    <mergeCell ref="O16:Q16"/>
    <mergeCell ref="R16:W16"/>
    <mergeCell ref="X16:AC16"/>
    <mergeCell ref="W12:AC12"/>
    <mergeCell ref="C13:H13"/>
    <mergeCell ref="I13:L13"/>
    <mergeCell ref="M13:P13"/>
    <mergeCell ref="Q13:R13"/>
    <mergeCell ref="S13:V13"/>
    <mergeCell ref="W13:AC13"/>
    <mergeCell ref="C12:F12"/>
    <mergeCell ref="G12:H12"/>
    <mergeCell ref="I12:L12"/>
    <mergeCell ref="M12:P12"/>
    <mergeCell ref="Q12:R12"/>
    <mergeCell ref="S12:V12"/>
    <mergeCell ref="W10:AC10"/>
    <mergeCell ref="C11:F11"/>
    <mergeCell ref="G11:H11"/>
    <mergeCell ref="I11:L11"/>
    <mergeCell ref="M11:P11"/>
    <mergeCell ref="Q11:R11"/>
    <mergeCell ref="S11:V11"/>
    <mergeCell ref="W11:AC11"/>
    <mergeCell ref="C10:F10"/>
    <mergeCell ref="G10:H10"/>
    <mergeCell ref="I10:L10"/>
    <mergeCell ref="M10:P10"/>
    <mergeCell ref="Q10:R10"/>
    <mergeCell ref="S10:V10"/>
    <mergeCell ref="W8:AC8"/>
    <mergeCell ref="C9:F9"/>
    <mergeCell ref="G9:H9"/>
    <mergeCell ref="I9:L9"/>
    <mergeCell ref="M9:P9"/>
    <mergeCell ref="Q9:R9"/>
    <mergeCell ref="S9:V9"/>
    <mergeCell ref="W9:AC9"/>
    <mergeCell ref="C8:F8"/>
    <mergeCell ref="G8:H8"/>
    <mergeCell ref="I8:L8"/>
    <mergeCell ref="M8:P8"/>
    <mergeCell ref="Q8:R8"/>
    <mergeCell ref="S8:V8"/>
    <mergeCell ref="W6:AC6"/>
    <mergeCell ref="C7:F7"/>
    <mergeCell ref="G7:H7"/>
    <mergeCell ref="I7:L7"/>
    <mergeCell ref="M7:P7"/>
    <mergeCell ref="Q7:R7"/>
    <mergeCell ref="S7:V7"/>
    <mergeCell ref="W7:AC7"/>
    <mergeCell ref="C6:F6"/>
    <mergeCell ref="G6:H6"/>
    <mergeCell ref="I6:L6"/>
    <mergeCell ref="M6:P6"/>
    <mergeCell ref="Q6:R6"/>
    <mergeCell ref="S6:V6"/>
    <mergeCell ref="W4:AC4"/>
    <mergeCell ref="C5:F5"/>
    <mergeCell ref="G5:H5"/>
    <mergeCell ref="I5:L5"/>
    <mergeCell ref="M5:P5"/>
    <mergeCell ref="Q5:R5"/>
    <mergeCell ref="S5:V5"/>
    <mergeCell ref="W5:AC5"/>
    <mergeCell ref="C4:F4"/>
    <mergeCell ref="G4:H4"/>
    <mergeCell ref="I4:L4"/>
    <mergeCell ref="M4:P4"/>
    <mergeCell ref="Q4:R4"/>
    <mergeCell ref="S4:V4"/>
  </mergeCells>
  <phoneticPr fontId="46"/>
  <conditionalFormatting sqref="F55:AC56">
    <cfRule type="cellIs" dxfId="0" priority="1" operator="equal">
      <formula>0</formula>
    </cfRule>
  </conditionalFormatting>
  <dataValidations count="7">
    <dataValidation type="list" imeMode="hiragana" allowBlank="1" showInputMessage="1" showErrorMessage="1" sqref="J145:L145 P145:R145 J118:L119 P118:R119">
      <formula1>"有,無"</formula1>
    </dataValidation>
    <dataValidation type="list" imeMode="hiragana" allowBlank="1" showInputMessage="1" showErrorMessage="1" sqref="C79:D82">
      <formula1>"○,×"</formula1>
    </dataValidation>
    <dataValidation type="list" allowBlank="1" showInputMessage="1" showErrorMessage="1" sqref="G9:H12 Q9:R12">
      <formula1>"取得,未定,"</formula1>
    </dataValidation>
    <dataValidation type="list" imeMode="hiragana" allowBlank="1" showInputMessage="1" sqref="G5:H5 Q8:R8 G8:H8 Q5:R5">
      <formula1>"Ⅰ,Ⅱ"</formula1>
    </dataValidation>
    <dataValidation type="list" imeMode="hiragana" allowBlank="1" showInputMessage="1" sqref="G6:H7 Q6:R7">
      <formula1>"Ⅰ,Ⅱ,Ⅲ"</formula1>
    </dataValidation>
    <dataValidation imeMode="hiragana" allowBlank="1" showInputMessage="1" showErrorMessage="1" sqref="AF16:AF18 AF4:AF5 AF12:AF14 AF7:AF10 AG8:AI9 AI11 AH26 AH12:AI25 AF20:AF25 D3:F12 AG10:AG25 AJ11:AO25 B2:AD2 H15 C17:D22 I19:K22 BG3:BG4 O16 L16 R16 Q4:W4 C3:C16 X16 AC28 H17:H22 C26:G26 AG27:AO33 AP11:AQ33 AD3:AE10 G3:AC3 V14:AC14 AD11:AD14 D14:Q14 G4:L4 W9 AF120:AO64784 AP120:AT64783 G16:G22 C24 B4:B26 O26:U26 AA26:AC26 AD16:AD26 B27:AD27 B29:B31 C46 I31:K31 C44 C40 C34 W10:AC12 N38:AC47 C105:C106 H38 J146:AC150 H40 AD120:AD64784 M145 V143:AC145 B145:F145 V29 H42 H46 H44 V32 N29 H34 BF116:HY64786 AE120:AE64783 N32 AF27:AF47 F48:AC50 H30:H32 W5:AC8 C51:AD51 B52:AD52 C57 C48 F24:AC25 BH3:BZ31 C29:C30 F53:F54 C55:E56 S54:AC54 G54:Q54 R53:R54 BQ57:BT59 C59:AC59 B60:AD60 B102:AD103 D87:AC91 C111 C109 C116 C92:H101 F120:G123 F131:G134 I101 L79:AC82 C113:C114 F142:U142 AV16:BG31 R78 D83:AC84 C78:D78 AF48:AT52 AR32:AT33 AF60:AT60 AJ8:AT10 AG3:AT7 AR11:AT11 E78:K82 P104 AR21:AU31 AU3:BD3 AC1:HZ1 AF2:GP2 AP58:BP59 AK98:BH101 L78 AU153:BE64783 AU76:BR76 F135:I141 BS76:BW101 BI83:BR101 AQ83:BH89 C83:C91 AP53:AR53 AF53:AO59 AD53:AD59 B53:B58 BU53:BZ59 C53 AK61:AP89 AF61:AJ101 AD61:AD101 BX61:BZ101 B61:B101 AQ61:AT76 AU61:BW70 C61:AC77 F105 B143:C143 I92:AC100 S145 V106:AC141 C151:AC64784 AD104:HX105 AF102:AT103 AD106:HT115 J104 AD116:AT119 C118:C119 F143:F144 F106:G117 F124:I130 B146:B64784 C146:C149 AE11:AE103 CA3:HY103 B35:B51 AD28:AD50"/>
    <dataValidation imeMode="off" allowBlank="1" showInputMessage="1" showErrorMessage="1" sqref="S5:V13 J143:U144 L17:AC22 I5:L13 F55:AC56 N34:AC37 N30:AC31 E16:F21 J106:U117 J120:U141 M118:O119 S118:U119"/>
  </dataValidations>
  <printOptions horizontalCentered="1"/>
  <pageMargins left="0.78740157480314965" right="0.39370078740157483" top="0.39370078740157483" bottom="0.39370078740157483" header="0.51181102362204722" footer="0.51181102362204722"/>
  <pageSetup paperSize="9" orientation="portrait" blackAndWhite="1" r:id="rId1"/>
  <headerFooter alignWithMargins="0">
    <oddFooter>&amp;C&amp;P/10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view="pageBreakPreview" zoomScaleNormal="100" zoomScaleSheetLayoutView="100" workbookViewId="0">
      <selection activeCell="C30" sqref="C30"/>
    </sheetView>
  </sheetViews>
  <sheetFormatPr defaultRowHeight="13.5"/>
  <cols>
    <col min="1" max="1" width="15.625" style="150" customWidth="1"/>
    <col min="2" max="2" width="26.625" style="150" customWidth="1"/>
    <col min="3" max="3" width="7.625" style="150" customWidth="1"/>
    <col min="4" max="4" width="26.625" style="150" customWidth="1"/>
    <col min="5" max="5" width="7.625" style="150" customWidth="1"/>
    <col min="6" max="6" width="26.625" style="150" customWidth="1"/>
    <col min="7" max="7" width="7.625" customWidth="1"/>
    <col min="8" max="8" width="26.625" style="150" customWidth="1"/>
    <col min="9" max="9" width="7.625" customWidth="1"/>
  </cols>
  <sheetData>
    <row r="1" spans="1:9" ht="75" customHeight="1">
      <c r="A1" s="503"/>
      <c r="B1" s="1542" t="s">
        <v>286</v>
      </c>
      <c r="C1" s="1542"/>
      <c r="D1" s="1542"/>
      <c r="E1" s="1542"/>
      <c r="F1" s="1542"/>
      <c r="G1" s="1542"/>
      <c r="H1" s="1542"/>
      <c r="I1" s="504" t="s">
        <v>243</v>
      </c>
    </row>
    <row r="2" spans="1:9" ht="32.1" customHeight="1">
      <c r="A2" s="1543" t="s">
        <v>244</v>
      </c>
      <c r="B2" s="1543" t="s">
        <v>245</v>
      </c>
      <c r="C2" s="1543"/>
      <c r="D2" s="1543" t="s">
        <v>246</v>
      </c>
      <c r="E2" s="1543"/>
      <c r="F2" s="1543" t="s">
        <v>247</v>
      </c>
      <c r="G2" s="1543"/>
      <c r="H2" s="1543" t="s">
        <v>248</v>
      </c>
      <c r="I2" s="1543"/>
    </row>
    <row r="3" spans="1:9" ht="32.1" customHeight="1">
      <c r="A3" s="1543"/>
      <c r="B3" s="506" t="s">
        <v>249</v>
      </c>
      <c r="C3" s="506" t="s">
        <v>250</v>
      </c>
      <c r="D3" s="506" t="s">
        <v>249</v>
      </c>
      <c r="E3" s="506" t="s">
        <v>250</v>
      </c>
      <c r="F3" s="506" t="s">
        <v>249</v>
      </c>
      <c r="G3" s="506" t="s">
        <v>250</v>
      </c>
      <c r="H3" s="506" t="s">
        <v>249</v>
      </c>
      <c r="I3" s="506" t="s">
        <v>250</v>
      </c>
    </row>
    <row r="4" spans="1:9" ht="99.95" customHeight="1">
      <c r="A4" s="506" t="s">
        <v>251</v>
      </c>
      <c r="B4" s="507" t="s">
        <v>252</v>
      </c>
      <c r="C4" s="512"/>
      <c r="D4" s="507" t="s">
        <v>253</v>
      </c>
      <c r="E4" s="512"/>
      <c r="F4" s="639" t="s">
        <v>254</v>
      </c>
      <c r="G4" s="511"/>
      <c r="H4" s="507" t="s">
        <v>255</v>
      </c>
      <c r="I4" s="511"/>
    </row>
    <row r="5" spans="1:9" ht="99.95" customHeight="1">
      <c r="A5" s="506" t="s">
        <v>256</v>
      </c>
      <c r="B5" s="507" t="s">
        <v>257</v>
      </c>
      <c r="C5" s="506" t="s">
        <v>259</v>
      </c>
      <c r="D5" s="507" t="s">
        <v>260</v>
      </c>
      <c r="E5" s="508" t="s">
        <v>261</v>
      </c>
      <c r="F5" s="507" t="s">
        <v>262</v>
      </c>
      <c r="G5" s="506" t="s">
        <v>258</v>
      </c>
      <c r="H5" s="507" t="s">
        <v>263</v>
      </c>
      <c r="I5" s="508" t="s">
        <v>264</v>
      </c>
    </row>
    <row r="6" spans="1:9" ht="32.1" customHeight="1">
      <c r="A6" s="506" t="s">
        <v>265</v>
      </c>
      <c r="B6" s="507" t="s">
        <v>266</v>
      </c>
      <c r="C6" s="506" t="s">
        <v>258</v>
      </c>
      <c r="D6" s="507" t="s">
        <v>266</v>
      </c>
      <c r="E6" s="506" t="s">
        <v>259</v>
      </c>
      <c r="F6" s="507" t="s">
        <v>266</v>
      </c>
      <c r="G6" s="506" t="s">
        <v>258</v>
      </c>
      <c r="H6" s="507" t="s">
        <v>266</v>
      </c>
      <c r="I6" s="506" t="s">
        <v>258</v>
      </c>
    </row>
    <row r="7" spans="1:9" ht="32.1" customHeight="1">
      <c r="A7" s="506" t="s">
        <v>267</v>
      </c>
      <c r="B7" s="507" t="s">
        <v>268</v>
      </c>
      <c r="C7" s="506" t="s">
        <v>258</v>
      </c>
      <c r="D7" s="507" t="s">
        <v>268</v>
      </c>
      <c r="E7" s="506" t="s">
        <v>259</v>
      </c>
      <c r="F7" s="507" t="s">
        <v>269</v>
      </c>
      <c r="G7" s="508" t="s">
        <v>261</v>
      </c>
      <c r="H7" s="507" t="s">
        <v>270</v>
      </c>
      <c r="I7" s="508" t="s">
        <v>264</v>
      </c>
    </row>
    <row r="8" spans="1:9" ht="32.1" customHeight="1">
      <c r="A8" s="506" t="s">
        <v>271</v>
      </c>
      <c r="B8" s="507" t="s">
        <v>272</v>
      </c>
      <c r="C8" s="506" t="s">
        <v>258</v>
      </c>
      <c r="D8" s="507" t="s">
        <v>272</v>
      </c>
      <c r="E8" s="506" t="s">
        <v>258</v>
      </c>
      <c r="F8" s="507" t="s">
        <v>273</v>
      </c>
      <c r="G8" s="508" t="s">
        <v>264</v>
      </c>
      <c r="H8" s="507" t="s">
        <v>273</v>
      </c>
      <c r="I8" s="508" t="s">
        <v>261</v>
      </c>
    </row>
    <row r="9" spans="1:9" ht="32.1" customHeight="1">
      <c r="A9" s="506" t="s">
        <v>274</v>
      </c>
      <c r="B9" s="507" t="s">
        <v>275</v>
      </c>
      <c r="C9" s="508" t="s">
        <v>261</v>
      </c>
      <c r="D9" s="507" t="s">
        <v>276</v>
      </c>
      <c r="E9" s="506" t="s">
        <v>259</v>
      </c>
      <c r="F9" s="507" t="s">
        <v>277</v>
      </c>
      <c r="G9" s="508" t="s">
        <v>264</v>
      </c>
      <c r="H9" s="507" t="s">
        <v>278</v>
      </c>
      <c r="I9" s="508" t="s">
        <v>279</v>
      </c>
    </row>
    <row r="10" spans="1:9" ht="32.1" customHeight="1">
      <c r="A10" s="506" t="s">
        <v>280</v>
      </c>
      <c r="B10" s="507"/>
      <c r="C10" s="508"/>
      <c r="D10" s="508">
        <v>100</v>
      </c>
      <c r="E10" s="508"/>
      <c r="F10" s="507"/>
      <c r="G10" s="508"/>
      <c r="H10" s="507"/>
      <c r="I10" s="506"/>
    </row>
    <row r="11" spans="1:9" ht="32.1" customHeight="1">
      <c r="A11" s="506" t="s">
        <v>281</v>
      </c>
      <c r="B11" s="644"/>
      <c r="C11" s="508"/>
      <c r="D11" s="507"/>
      <c r="E11" s="508"/>
      <c r="F11" s="507"/>
      <c r="G11" s="508"/>
      <c r="H11" s="507"/>
      <c r="I11" s="506"/>
    </row>
    <row r="12" spans="1:9" ht="32.1" customHeight="1">
      <c r="A12" s="506" t="s">
        <v>282</v>
      </c>
      <c r="B12" s="508"/>
      <c r="C12" s="509"/>
      <c r="D12" s="508"/>
      <c r="E12" s="509"/>
      <c r="F12" s="508"/>
      <c r="G12" s="510"/>
      <c r="H12" s="508"/>
      <c r="I12" s="510"/>
    </row>
    <row r="13" spans="1:9" ht="50.1" customHeight="1">
      <c r="A13" s="506" t="s">
        <v>283</v>
      </c>
      <c r="B13" s="1544"/>
      <c r="C13" s="1545"/>
      <c r="D13" s="1545"/>
      <c r="E13" s="1545"/>
      <c r="F13" s="1545"/>
      <c r="G13" s="1545"/>
      <c r="H13" s="1545"/>
      <c r="I13" s="1546"/>
    </row>
    <row r="14" spans="1:9" ht="32.1" customHeight="1">
      <c r="A14" s="505"/>
      <c r="B14" s="1539" t="s">
        <v>284</v>
      </c>
      <c r="C14" s="1539"/>
      <c r="D14" s="1539"/>
      <c r="E14" s="1539"/>
      <c r="F14" s="1539"/>
      <c r="G14" s="1539"/>
      <c r="H14" s="1539"/>
      <c r="I14" s="2"/>
    </row>
    <row r="15" spans="1:9" ht="32.1" customHeight="1">
      <c r="A15" s="505"/>
      <c r="B15" s="1540" t="s">
        <v>285</v>
      </c>
      <c r="C15" s="1540"/>
      <c r="D15" s="1540"/>
      <c r="E15" s="1540"/>
      <c r="F15" s="1540"/>
      <c r="G15" s="1540"/>
      <c r="H15" s="1541"/>
      <c r="I15" s="2"/>
    </row>
    <row r="16" spans="1:9" ht="32.1" customHeight="1"/>
    <row r="17" ht="32.1" customHeight="1"/>
    <row r="18" ht="32.1" customHeight="1"/>
    <row r="19" ht="32.1" customHeight="1"/>
    <row r="20" ht="32.1" customHeight="1"/>
    <row r="21" ht="32.1" customHeight="1"/>
    <row r="22" ht="32.1" customHeight="1"/>
    <row r="23" ht="32.1" customHeight="1"/>
    <row r="24" ht="32.1" customHeight="1"/>
    <row r="25" ht="32.1" customHeight="1"/>
    <row r="26" ht="32.1" customHeight="1"/>
  </sheetData>
  <mergeCells count="9">
    <mergeCell ref="B14:H14"/>
    <mergeCell ref="B15:H15"/>
    <mergeCell ref="B1:H1"/>
    <mergeCell ref="A2:A3"/>
    <mergeCell ref="B2:C2"/>
    <mergeCell ref="D2:E2"/>
    <mergeCell ref="F2:G2"/>
    <mergeCell ref="H2:I2"/>
    <mergeCell ref="B13:I13"/>
  </mergeCells>
  <phoneticPr fontId="46"/>
  <dataValidations count="2">
    <dataValidation imeMode="hiragana" allowBlank="1" showInputMessage="1" showErrorMessage="1" sqref="B13:I13"/>
    <dataValidation type="list" imeMode="hiragana" allowBlank="1" showInputMessage="1" sqref="C5:C11 E5:E11 G5:G11 I5:I11 B12 D12 F12 H12">
      <formula1>"◎,○,△,×"</formula1>
    </dataValidation>
  </dataValidations>
  <pageMargins left="1.1023622047244095" right="0.70866141732283472" top="0.59055118110236227" bottom="0.39370078740157483" header="0.31496062992125984" footer="0.31496062992125984"/>
  <pageSetup paperSize="9" scale="84" firstPageNumber="0" orientation="landscape" blackAndWhite="1"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219"/>
  <sheetViews>
    <sheetView view="pageBreakPreview" topLeftCell="A13" zoomScaleNormal="100" zoomScaleSheetLayoutView="100" workbookViewId="0">
      <selection activeCell="C30" sqref="C30"/>
    </sheetView>
  </sheetViews>
  <sheetFormatPr defaultRowHeight="13.5"/>
  <cols>
    <col min="1" max="95" width="2.625" customWidth="1"/>
  </cols>
  <sheetData>
    <row r="1" spans="1:41" ht="15" customHeight="1">
      <c r="A1" s="73" t="str">
        <f>IF(W10="令和  年  月  日","様式１","")</f>
        <v>様式１</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c r="AO3" s="3"/>
    </row>
    <row r="4" spans="1:4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c r="AO4" s="3"/>
    </row>
    <row r="5" spans="1:41" ht="15" customHeight="1">
      <c r="A5" s="660" t="s">
        <v>92</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c r="AO6" s="3"/>
    </row>
    <row r="7" spans="1:41" ht="15" customHeight="1">
      <c r="A7" s="5"/>
      <c r="B7" s="5"/>
      <c r="C7" s="5"/>
      <c r="D7" s="5"/>
      <c r="E7" s="5"/>
      <c r="F7" s="5"/>
      <c r="G7" s="5"/>
      <c r="H7" s="5"/>
      <c r="I7" s="5"/>
      <c r="J7" s="5"/>
      <c r="K7" s="5"/>
      <c r="L7" s="5"/>
      <c r="M7" s="5"/>
      <c r="N7" s="5"/>
      <c r="O7" s="5"/>
      <c r="P7" s="5"/>
      <c r="Q7" s="5"/>
      <c r="R7" s="5"/>
      <c r="S7" s="5"/>
      <c r="T7" s="5"/>
      <c r="U7" s="5"/>
      <c r="V7" s="5"/>
      <c r="W7" s="44"/>
      <c r="X7" s="44"/>
      <c r="Y7" s="44"/>
      <c r="Z7" s="44"/>
      <c r="AA7" s="44"/>
      <c r="AB7" s="44"/>
      <c r="AC7" s="44"/>
      <c r="AD7" s="44"/>
      <c r="AE7" s="44"/>
      <c r="AF7" s="44"/>
      <c r="AG7" s="44"/>
      <c r="AH7" s="3"/>
      <c r="AI7" s="3"/>
      <c r="AJ7" s="3"/>
      <c r="AK7" s="3"/>
      <c r="AL7" s="3"/>
      <c r="AM7" s="3"/>
      <c r="AN7" s="3"/>
      <c r="AO7" s="3"/>
    </row>
    <row r="8" spans="1:41" ht="15" customHeight="1">
      <c r="A8" s="5"/>
      <c r="B8" s="5"/>
      <c r="C8" s="5"/>
      <c r="D8" s="5"/>
      <c r="E8" s="5"/>
      <c r="F8" s="5"/>
      <c r="G8" s="5"/>
      <c r="H8" s="5"/>
      <c r="I8" s="5"/>
      <c r="J8" s="5"/>
      <c r="K8" s="5"/>
      <c r="L8" s="5"/>
      <c r="M8" s="5"/>
      <c r="N8" s="5"/>
      <c r="O8" s="5"/>
      <c r="P8" s="5"/>
      <c r="Q8" s="5"/>
      <c r="R8" s="5"/>
      <c r="S8" s="5"/>
      <c r="T8" s="5"/>
      <c r="U8" s="5"/>
      <c r="V8" s="5"/>
      <c r="W8" s="44"/>
      <c r="X8" s="44"/>
      <c r="Y8" s="44"/>
      <c r="Z8" s="44"/>
      <c r="AA8" s="44"/>
      <c r="AB8" s="44"/>
      <c r="AC8" s="44"/>
      <c r="AD8" s="44"/>
      <c r="AE8" s="44"/>
      <c r="AF8" s="44"/>
      <c r="AG8" s="44"/>
      <c r="AH8" s="3"/>
      <c r="AI8" s="3"/>
      <c r="AJ8" s="3"/>
      <c r="AK8" s="3"/>
      <c r="AL8" s="3"/>
      <c r="AM8" s="3"/>
      <c r="AN8" s="3"/>
      <c r="AO8" s="3"/>
    </row>
    <row r="9" spans="1:4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c r="AO9" s="3"/>
    </row>
    <row r="10" spans="1:41" ht="15" customHeight="1">
      <c r="A10" s="5"/>
      <c r="B10" s="5"/>
      <c r="C10" s="5"/>
      <c r="D10" s="5"/>
      <c r="E10" s="5"/>
      <c r="F10" s="5"/>
      <c r="G10" s="5"/>
      <c r="H10" s="5"/>
      <c r="I10" s="5"/>
      <c r="J10" s="5"/>
      <c r="K10" s="5"/>
      <c r="L10" s="5"/>
      <c r="M10" s="5"/>
      <c r="N10" s="5"/>
      <c r="O10" s="5"/>
      <c r="P10" s="5"/>
      <c r="Q10" s="5"/>
      <c r="R10" s="5"/>
      <c r="S10" s="5"/>
      <c r="T10" s="5"/>
      <c r="U10" s="5"/>
      <c r="V10" s="5"/>
      <c r="W10" s="661" t="s">
        <v>1135</v>
      </c>
      <c r="X10" s="661"/>
      <c r="Y10" s="661"/>
      <c r="Z10" s="661"/>
      <c r="AA10" s="661"/>
      <c r="AB10" s="661"/>
      <c r="AC10" s="661"/>
      <c r="AD10" s="661"/>
      <c r="AE10" s="661"/>
      <c r="AF10" s="661"/>
      <c r="AG10" s="661"/>
      <c r="AH10" s="3"/>
      <c r="AI10" s="3"/>
      <c r="AJ10" s="3"/>
      <c r="AK10" s="3"/>
      <c r="AL10" s="3"/>
      <c r="AM10" s="3"/>
      <c r="AN10" s="3"/>
      <c r="AO10" s="3"/>
    </row>
    <row r="11" spans="1:41"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c r="AO11" s="3"/>
    </row>
    <row r="12" spans="1:41"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73" t="str">
        <f>IF(B15=0,"　（　発　注　者　）","")</f>
        <v/>
      </c>
      <c r="B13" s="7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73"/>
      <c r="B14" s="5" t="s">
        <v>238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c r="AO14" s="3"/>
    </row>
    <row r="15" spans="1:41" ht="15" customHeight="1">
      <c r="A15" s="5"/>
      <c r="B15" s="67" t="s">
        <v>1126</v>
      </c>
      <c r="C15" s="636"/>
      <c r="D15" s="636"/>
      <c r="E15" s="636"/>
      <c r="F15" s="636"/>
      <c r="G15" s="636"/>
      <c r="H15" s="636"/>
      <c r="I15" s="636"/>
      <c r="J15" s="636"/>
      <c r="K15" s="636"/>
      <c r="L15" s="636"/>
      <c r="M15" s="636"/>
      <c r="N15" s="636"/>
      <c r="O15" s="5"/>
      <c r="P15" s="5"/>
      <c r="Q15" s="5"/>
      <c r="R15" s="5"/>
      <c r="S15" s="5"/>
      <c r="T15" s="5"/>
      <c r="U15" s="5"/>
      <c r="V15" s="5"/>
      <c r="W15" s="5"/>
      <c r="X15" s="5"/>
      <c r="Y15" s="5"/>
      <c r="Z15" s="5"/>
      <c r="AA15" s="5"/>
      <c r="AB15" s="5"/>
      <c r="AC15" s="5"/>
      <c r="AD15" s="5"/>
      <c r="AE15" s="5"/>
      <c r="AF15" s="5"/>
      <c r="AG15" s="5"/>
      <c r="AH15" s="3"/>
      <c r="AI15" s="3"/>
      <c r="AJ15" s="3"/>
      <c r="AK15" s="3"/>
      <c r="AL15" s="3"/>
      <c r="AM15" s="3"/>
      <c r="AN15" s="3"/>
      <c r="AO15" s="3"/>
    </row>
    <row r="16" spans="1:41" ht="15" customHeight="1">
      <c r="A16" s="5"/>
      <c r="B16" s="663" t="s">
        <v>1123</v>
      </c>
      <c r="C16" s="663"/>
      <c r="D16" s="663"/>
      <c r="E16" s="663"/>
      <c r="F16" s="663"/>
      <c r="G16" s="663"/>
      <c r="H16" s="663"/>
      <c r="I16" s="663"/>
      <c r="J16" s="663"/>
      <c r="K16" s="663"/>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3"/>
      <c r="AI19" s="3"/>
      <c r="AJ19" s="3"/>
      <c r="AK19" s="3"/>
      <c r="AL19" s="3"/>
      <c r="AM19" s="3"/>
      <c r="AN19" s="3"/>
      <c r="AO19" s="3"/>
    </row>
    <row r="20" spans="1:41"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3"/>
      <c r="AI20" s="3"/>
      <c r="AJ20" s="3"/>
      <c r="AK20" s="3"/>
      <c r="AL20" s="3"/>
      <c r="AM20" s="3"/>
      <c r="AN20" s="3"/>
      <c r="AO20" s="3"/>
    </row>
    <row r="21" spans="1:41" ht="15" customHeight="1">
      <c r="A21" s="5"/>
      <c r="B21" s="5"/>
      <c r="C21" s="5"/>
      <c r="D21" s="5"/>
      <c r="E21" s="5"/>
      <c r="F21" s="5"/>
      <c r="G21" s="5"/>
      <c r="H21" s="5"/>
      <c r="I21" s="5"/>
      <c r="J21" s="5"/>
      <c r="K21" s="5"/>
      <c r="L21" s="5"/>
      <c r="M21" s="5"/>
      <c r="N21" s="5"/>
      <c r="O21" s="5"/>
      <c r="P21" s="5"/>
      <c r="Q21" s="5"/>
      <c r="R21" s="5"/>
      <c r="S21" s="5"/>
      <c r="T21" s="5"/>
      <c r="U21" s="5" t="s">
        <v>7</v>
      </c>
      <c r="V21" s="5"/>
      <c r="W21" s="5"/>
      <c r="X21" s="5"/>
      <c r="Y21" s="5"/>
      <c r="Z21" s="5"/>
      <c r="AA21" s="5"/>
      <c r="AB21" s="5"/>
      <c r="AC21" s="5"/>
      <c r="AD21" s="5"/>
      <c r="AE21" s="5"/>
      <c r="AF21" s="5"/>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66"/>
      <c r="P22" s="5"/>
      <c r="Q22" s="655" t="str">
        <f>IF(U22=0,"住　所","")</f>
        <v>住　所</v>
      </c>
      <c r="R22" s="655"/>
      <c r="S22" s="655"/>
      <c r="T22" s="66"/>
      <c r="U22" s="658"/>
      <c r="V22" s="659"/>
      <c r="W22" s="659"/>
      <c r="X22" s="659"/>
      <c r="Y22" s="659"/>
      <c r="Z22" s="659"/>
      <c r="AA22" s="659"/>
      <c r="AB22" s="659"/>
      <c r="AC22" s="659"/>
      <c r="AD22" s="659"/>
      <c r="AE22" s="659"/>
      <c r="AF22" s="659"/>
      <c r="AG22" s="5"/>
      <c r="AH22" s="3"/>
      <c r="AI22" s="3"/>
      <c r="AJ22" s="3"/>
      <c r="AK22" s="3"/>
      <c r="AL22" s="3"/>
      <c r="AM22" s="3"/>
      <c r="AN22" s="3"/>
      <c r="AO22" s="3"/>
    </row>
    <row r="23" spans="1:41" ht="15" customHeight="1">
      <c r="A23" s="5"/>
      <c r="B23" s="5"/>
      <c r="C23" s="5"/>
      <c r="D23" s="5"/>
      <c r="E23" s="5"/>
      <c r="F23" s="5"/>
      <c r="G23" s="5"/>
      <c r="H23" s="5"/>
      <c r="I23" s="68"/>
      <c r="J23" s="68"/>
      <c r="K23" s="5"/>
      <c r="L23" s="5"/>
      <c r="M23" s="5"/>
      <c r="N23" s="5"/>
      <c r="O23" s="5"/>
      <c r="P23" s="5"/>
      <c r="Q23" s="5"/>
      <c r="R23" s="5"/>
      <c r="S23" s="5"/>
      <c r="T23" s="5"/>
      <c r="U23" s="659"/>
      <c r="V23" s="659"/>
      <c r="W23" s="659"/>
      <c r="X23" s="659"/>
      <c r="Y23" s="659"/>
      <c r="Z23" s="659"/>
      <c r="AA23" s="659"/>
      <c r="AB23" s="659"/>
      <c r="AC23" s="659"/>
      <c r="AD23" s="659"/>
      <c r="AE23" s="659"/>
      <c r="AF23" s="659"/>
      <c r="AG23" s="5"/>
      <c r="AH23" s="3"/>
      <c r="AI23" s="3"/>
      <c r="AJ23" s="3"/>
      <c r="AK23" s="3"/>
      <c r="AL23" s="3"/>
      <c r="AM23" s="3"/>
      <c r="AN23" s="3"/>
      <c r="AO23" s="3"/>
    </row>
    <row r="24" spans="1:41" ht="15" customHeight="1">
      <c r="A24" s="5"/>
      <c r="B24" s="5"/>
      <c r="C24" s="5"/>
      <c r="D24" s="5"/>
      <c r="E24" s="5"/>
      <c r="F24" s="5"/>
      <c r="G24" s="5"/>
      <c r="H24" s="5"/>
      <c r="I24" s="68"/>
      <c r="J24" s="68"/>
      <c r="K24" s="5"/>
      <c r="L24" s="5"/>
      <c r="M24" s="5"/>
      <c r="N24" s="5"/>
      <c r="O24" s="5"/>
      <c r="P24" s="5"/>
      <c r="Q24" s="5"/>
      <c r="R24" s="5"/>
      <c r="S24" s="5"/>
      <c r="T24" s="5"/>
      <c r="U24" s="664"/>
      <c r="V24" s="665"/>
      <c r="W24" s="665"/>
      <c r="X24" s="665"/>
      <c r="Y24" s="665"/>
      <c r="Z24" s="665"/>
      <c r="AA24" s="665"/>
      <c r="AB24" s="665"/>
      <c r="AC24" s="665"/>
      <c r="AD24" s="665"/>
      <c r="AE24" s="665"/>
      <c r="AF24" s="665"/>
      <c r="AG24" s="5"/>
      <c r="AH24" s="3"/>
      <c r="AI24" s="3"/>
      <c r="AJ24" s="3"/>
      <c r="AK24" s="3"/>
      <c r="AL24" s="3"/>
      <c r="AM24" s="3"/>
      <c r="AN24" s="3"/>
      <c r="AO24" s="3"/>
    </row>
    <row r="25" spans="1:41" ht="15" customHeight="1">
      <c r="A25" s="5"/>
      <c r="B25" s="5"/>
      <c r="C25" s="5"/>
      <c r="D25" s="5"/>
      <c r="E25" s="5"/>
      <c r="F25" s="5"/>
      <c r="G25" s="5"/>
      <c r="H25" s="5"/>
      <c r="I25" s="68"/>
      <c r="J25" s="68"/>
      <c r="K25" s="5"/>
      <c r="L25" s="5"/>
      <c r="M25" s="5"/>
      <c r="N25" s="5"/>
      <c r="O25" s="5"/>
      <c r="P25" s="5"/>
      <c r="Q25" s="5"/>
      <c r="R25" s="5"/>
      <c r="S25" s="5"/>
      <c r="T25" s="5"/>
      <c r="U25" s="664"/>
      <c r="V25" s="665"/>
      <c r="W25" s="665"/>
      <c r="X25" s="665"/>
      <c r="Y25" s="665"/>
      <c r="Z25" s="665"/>
      <c r="AA25" s="665"/>
      <c r="AB25" s="665"/>
      <c r="AC25" s="665"/>
      <c r="AD25" s="665"/>
      <c r="AE25" s="665"/>
      <c r="AF25" s="665"/>
      <c r="AG25" s="5"/>
      <c r="AH25" s="3"/>
      <c r="AI25" s="3"/>
      <c r="AJ25" s="3"/>
      <c r="AK25" s="3"/>
      <c r="AL25" s="3"/>
      <c r="AM25" s="3"/>
      <c r="AN25" s="3"/>
      <c r="AO25" s="3"/>
    </row>
    <row r="26" spans="1:41" ht="15" customHeight="1">
      <c r="A26" s="5"/>
      <c r="B26" s="5"/>
      <c r="C26" s="5"/>
      <c r="D26" s="5"/>
      <c r="E26" s="5"/>
      <c r="F26" s="5"/>
      <c r="G26" s="5"/>
      <c r="H26" s="5"/>
      <c r="I26" s="67"/>
      <c r="J26" s="67"/>
      <c r="K26" s="5"/>
      <c r="L26" s="5"/>
      <c r="M26" s="5"/>
      <c r="N26" s="5"/>
      <c r="O26" s="5"/>
      <c r="P26" s="5"/>
      <c r="Q26" s="655" t="str">
        <f>IF(U26=0,"氏　名","")</f>
        <v>氏　名</v>
      </c>
      <c r="R26" s="655"/>
      <c r="S26" s="655"/>
      <c r="T26" s="66"/>
      <c r="U26" s="663"/>
      <c r="V26" s="666"/>
      <c r="W26" s="666"/>
      <c r="X26" s="666"/>
      <c r="Y26" s="666"/>
      <c r="Z26" s="666"/>
      <c r="AA26" s="666"/>
      <c r="AB26" s="666"/>
      <c r="AC26" s="666"/>
      <c r="AD26" s="666"/>
      <c r="AE26" s="666"/>
      <c r="AF26" s="666"/>
      <c r="AG26" s="5" t="s">
        <v>8</v>
      </c>
      <c r="AH26" s="3"/>
      <c r="AI26" s="3"/>
      <c r="AJ26" s="3"/>
      <c r="AK26" s="3"/>
      <c r="AL26" s="3"/>
      <c r="AM26" s="3"/>
      <c r="AN26" s="3"/>
      <c r="AO26" s="3"/>
    </row>
    <row r="27" spans="1:4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3"/>
      <c r="AI27" s="3"/>
      <c r="AJ27" s="3"/>
      <c r="AK27" s="3"/>
      <c r="AL27" s="3"/>
      <c r="AM27" s="3"/>
      <c r="AN27" s="3"/>
      <c r="AO27" s="3"/>
    </row>
    <row r="28" spans="1:41"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
      <c r="AI29" s="3"/>
      <c r="AJ29" s="3"/>
      <c r="AK29" s="3"/>
      <c r="AL29" s="3"/>
      <c r="AM29" s="3"/>
      <c r="AN29" s="3"/>
      <c r="AO29" s="3"/>
    </row>
    <row r="30" spans="1:41" ht="1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3"/>
      <c r="AI30" s="3"/>
      <c r="AJ30" s="3"/>
      <c r="AK30" s="3"/>
      <c r="AL30" s="3"/>
      <c r="AM30" s="3"/>
      <c r="AN30" s="3"/>
      <c r="AO30" s="3"/>
    </row>
    <row r="31" spans="1:41" ht="1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3"/>
      <c r="AI31" s="3"/>
      <c r="AJ31" s="3"/>
      <c r="AK31" s="3"/>
      <c r="AL31" s="3"/>
      <c r="AM31" s="3"/>
      <c r="AN31" s="3"/>
      <c r="AO31" s="3"/>
    </row>
    <row r="32" spans="1:41" ht="15" customHeight="1">
      <c r="A32" s="10"/>
      <c r="B32" s="10"/>
      <c r="C32" s="10"/>
      <c r="D32" s="667" t="s">
        <v>9</v>
      </c>
      <c r="E32" s="667"/>
      <c r="F32" s="667"/>
      <c r="G32" s="667"/>
      <c r="H32" s="667"/>
      <c r="I32" s="10"/>
      <c r="J32" s="656"/>
      <c r="K32" s="656"/>
      <c r="L32" s="656"/>
      <c r="M32" s="656"/>
      <c r="N32" s="656"/>
      <c r="O32" s="656"/>
      <c r="P32" s="656"/>
      <c r="Q32" s="656"/>
      <c r="R32" s="656"/>
      <c r="S32" s="656"/>
      <c r="T32" s="656"/>
      <c r="U32" s="656"/>
      <c r="V32" s="656"/>
      <c r="W32" s="656"/>
      <c r="X32" s="656"/>
      <c r="Y32" s="656"/>
      <c r="Z32" s="656"/>
      <c r="AA32" s="656"/>
      <c r="AB32" s="656"/>
      <c r="AC32" s="656"/>
      <c r="AD32" s="656"/>
      <c r="AE32" s="10"/>
      <c r="AF32" s="10"/>
      <c r="AG32" s="10"/>
      <c r="AH32" s="3"/>
      <c r="AI32" s="3"/>
      <c r="AJ32" s="3"/>
      <c r="AK32" s="3"/>
      <c r="AL32" s="3"/>
      <c r="AM32" s="3"/>
      <c r="AN32" s="3"/>
      <c r="AO32" s="3"/>
    </row>
    <row r="33" spans="1:41" ht="15" customHeight="1">
      <c r="A33" s="10"/>
      <c r="B33" s="10"/>
      <c r="C33" s="10"/>
      <c r="D33" s="10"/>
      <c r="E33" s="10"/>
      <c r="F33" s="10"/>
      <c r="G33" s="10"/>
      <c r="H33" s="10"/>
      <c r="I33" s="10"/>
      <c r="J33" s="662"/>
      <c r="K33" s="662"/>
      <c r="L33" s="662"/>
      <c r="M33" s="662"/>
      <c r="N33" s="662"/>
      <c r="O33" s="662"/>
      <c r="P33" s="662"/>
      <c r="Q33" s="662"/>
      <c r="R33" s="662"/>
      <c r="S33" s="662"/>
      <c r="T33" s="662"/>
      <c r="U33" s="662"/>
      <c r="V33" s="662"/>
      <c r="W33" s="662"/>
      <c r="X33" s="662"/>
      <c r="Y33" s="662"/>
      <c r="Z33" s="662"/>
      <c r="AA33" s="662"/>
      <c r="AB33" s="662"/>
      <c r="AC33" s="662"/>
      <c r="AD33" s="662"/>
      <c r="AE33" s="10"/>
      <c r="AF33" s="10"/>
      <c r="AG33" s="10"/>
      <c r="AH33" s="3"/>
      <c r="AI33" s="3"/>
      <c r="AJ33" s="3"/>
      <c r="AK33" s="3"/>
      <c r="AL33" s="3"/>
      <c r="AM33" s="3"/>
      <c r="AN33" s="3"/>
      <c r="AO33" s="3"/>
    </row>
    <row r="34" spans="1:41" ht="1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3"/>
      <c r="AI34" s="3"/>
      <c r="AJ34" s="3"/>
      <c r="AK34" s="3"/>
      <c r="AL34" s="3"/>
      <c r="AM34" s="3"/>
      <c r="AN34" s="3"/>
      <c r="AO34" s="3"/>
    </row>
    <row r="35" spans="1:41" ht="15" customHeight="1">
      <c r="A35" s="10"/>
      <c r="B35" s="10"/>
      <c r="C35" s="10"/>
      <c r="D35" s="667" t="s">
        <v>10</v>
      </c>
      <c r="E35" s="667"/>
      <c r="F35" s="667"/>
      <c r="G35" s="667"/>
      <c r="H35" s="667"/>
      <c r="I35" s="10"/>
      <c r="J35" s="656"/>
      <c r="K35" s="656"/>
      <c r="L35" s="656"/>
      <c r="M35" s="656"/>
      <c r="N35" s="656"/>
      <c r="O35" s="656"/>
      <c r="P35" s="656"/>
      <c r="Q35" s="656"/>
      <c r="R35" s="656"/>
      <c r="S35" s="656"/>
      <c r="T35" s="656"/>
      <c r="U35" s="656"/>
      <c r="V35" s="656"/>
      <c r="W35" s="656"/>
      <c r="X35" s="656"/>
      <c r="Y35" s="656"/>
      <c r="Z35" s="656"/>
      <c r="AA35" s="656"/>
      <c r="AB35" s="656"/>
      <c r="AC35" s="656"/>
      <c r="AD35" s="656"/>
      <c r="AE35" s="10"/>
      <c r="AF35" s="10"/>
      <c r="AG35" s="10"/>
      <c r="AH35" s="3"/>
      <c r="AI35" s="3"/>
      <c r="AJ35" s="3"/>
      <c r="AK35" s="3"/>
      <c r="AL35" s="3"/>
      <c r="AM35" s="3"/>
      <c r="AN35" s="3"/>
      <c r="AO35" s="3"/>
    </row>
    <row r="36" spans="1:41" ht="15" customHeight="1">
      <c r="A36" s="10"/>
      <c r="B36" s="10"/>
      <c r="C36" s="10"/>
      <c r="D36" s="10"/>
      <c r="E36" s="10"/>
      <c r="F36" s="10"/>
      <c r="G36" s="10"/>
      <c r="H36" s="10"/>
      <c r="I36" s="10"/>
      <c r="J36" s="657"/>
      <c r="K36" s="657"/>
      <c r="L36" s="657"/>
      <c r="M36" s="657"/>
      <c r="N36" s="657"/>
      <c r="O36" s="657"/>
      <c r="P36" s="657"/>
      <c r="Q36" s="657"/>
      <c r="R36" s="657"/>
      <c r="S36" s="657"/>
      <c r="T36" s="657"/>
      <c r="U36" s="657"/>
      <c r="V36" s="657"/>
      <c r="W36" s="657"/>
      <c r="X36" s="657"/>
      <c r="Y36" s="657"/>
      <c r="Z36" s="657"/>
      <c r="AA36" s="657"/>
      <c r="AB36" s="657"/>
      <c r="AC36" s="657"/>
      <c r="AD36" s="657"/>
      <c r="AE36" s="10"/>
      <c r="AF36" s="10"/>
      <c r="AG36" s="10"/>
      <c r="AH36" s="3"/>
      <c r="AI36" s="3"/>
      <c r="AJ36" s="3"/>
      <c r="AK36" s="3"/>
      <c r="AL36" s="3"/>
      <c r="AM36" s="3"/>
      <c r="AN36" s="3"/>
      <c r="AO36" s="3"/>
    </row>
    <row r="37" spans="1:41" ht="1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c r="AO37" s="3"/>
    </row>
    <row r="38" spans="1:41"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
      <c r="AI38" s="3"/>
      <c r="AJ38" s="3"/>
      <c r="AK38" s="3"/>
      <c r="AL38" s="3"/>
      <c r="AM38" s="3"/>
      <c r="AN38" s="3"/>
      <c r="AO38" s="3"/>
    </row>
    <row r="39" spans="1:4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
      <c r="AI40" s="3"/>
      <c r="AJ40" s="3"/>
      <c r="AK40" s="3"/>
      <c r="AL40" s="3"/>
      <c r="AM40" s="3"/>
      <c r="AN40" s="3"/>
      <c r="AO40" s="3"/>
    </row>
    <row r="41" spans="1:41" ht="15" customHeight="1">
      <c r="A41" s="5"/>
      <c r="B41" s="44"/>
      <c r="C41" s="44"/>
      <c r="D41" s="44"/>
      <c r="E41" s="5" t="str">
        <f>"上記設計業務を"&amp;TEXT($W$10,"ggge年m月d日")&amp;"に着手したので届けます。"</f>
        <v>上記設計業務を令和  年  月  日に着手したので届けます。</v>
      </c>
      <c r="F41" s="5"/>
      <c r="G41" s="5"/>
      <c r="H41" s="5"/>
      <c r="I41" s="5"/>
      <c r="J41" s="5"/>
      <c r="V41" s="5"/>
      <c r="W41" s="5"/>
      <c r="X41" s="5"/>
      <c r="Y41" s="5"/>
      <c r="Z41" s="5"/>
      <c r="AA41" s="5"/>
      <c r="AB41" s="5"/>
      <c r="AC41" s="5"/>
      <c r="AD41" s="5"/>
      <c r="AE41" s="5"/>
      <c r="AF41" s="5"/>
      <c r="AG41" s="5"/>
      <c r="AH41" s="3"/>
      <c r="AI41" s="3"/>
      <c r="AJ41" s="3"/>
      <c r="AK41" s="3"/>
      <c r="AL41" s="3"/>
      <c r="AM41" s="3"/>
      <c r="AN41" s="3"/>
      <c r="AO41" s="3"/>
    </row>
    <row r="42" spans="1:41"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
      <c r="AI42" s="3"/>
      <c r="AJ42" s="3"/>
      <c r="AK42" s="3"/>
      <c r="AL42" s="3"/>
      <c r="AM42" s="3"/>
      <c r="AN42" s="3"/>
      <c r="AO42" s="3"/>
    </row>
    <row r="43" spans="1:41"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
      <c r="AI43" s="3"/>
      <c r="AJ43" s="3"/>
      <c r="AK43" s="3"/>
      <c r="AL43" s="3"/>
      <c r="AM43" s="3"/>
      <c r="AN43" s="3"/>
      <c r="AO43" s="3"/>
    </row>
    <row r="44" spans="1:4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
      <c r="AI44" s="3"/>
      <c r="AJ44" s="3"/>
      <c r="AK44" s="3"/>
      <c r="AL44" s="3"/>
      <c r="AM44" s="3"/>
      <c r="AN44" s="3"/>
      <c r="AO44" s="3"/>
    </row>
    <row r="45" spans="1:41" ht="1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
      <c r="AI45" s="3"/>
      <c r="AJ45" s="3"/>
      <c r="AK45" s="3"/>
      <c r="AL45" s="3"/>
      <c r="AM45" s="3"/>
      <c r="AN45" s="3"/>
      <c r="AO45" s="3"/>
    </row>
    <row r="46" spans="1:41" ht="1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
      <c r="AI46" s="3"/>
      <c r="AJ46" s="3"/>
      <c r="AK46" s="3"/>
      <c r="AL46" s="3"/>
      <c r="AM46" s="3"/>
      <c r="AN46" s="3"/>
      <c r="AO46" s="3"/>
    </row>
    <row r="47" spans="1:41"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
      <c r="AI47" s="3"/>
      <c r="AJ47" s="3"/>
      <c r="AK47" s="3"/>
      <c r="AL47" s="3"/>
      <c r="AM47" s="3"/>
      <c r="AN47" s="3"/>
      <c r="AO47" s="3"/>
    </row>
    <row r="48" spans="1:41"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
      <c r="AI48" s="3"/>
      <c r="AJ48" s="3"/>
      <c r="AK48" s="3"/>
      <c r="AL48" s="3"/>
      <c r="AM48" s="3"/>
      <c r="AN48" s="3"/>
      <c r="AO48" s="3"/>
    </row>
    <row r="49" spans="1:41" ht="1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
      <c r="AI49" s="3"/>
      <c r="AJ49" s="3"/>
      <c r="AK49" s="3"/>
      <c r="AL49" s="3"/>
      <c r="AM49" s="3"/>
      <c r="AN49" s="3"/>
      <c r="AO49" s="3"/>
    </row>
    <row r="50" spans="1:41"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
      <c r="AI50" s="3"/>
      <c r="AJ50" s="3"/>
      <c r="AK50" s="3"/>
      <c r="AL50" s="3"/>
      <c r="AM50" s="3"/>
      <c r="AN50" s="3"/>
      <c r="AO50" s="3"/>
    </row>
    <row r="51" spans="1:41"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
      <c r="AI51" s="3"/>
      <c r="AJ51" s="3"/>
      <c r="AK51" s="3"/>
      <c r="AL51" s="3"/>
      <c r="AM51" s="3"/>
      <c r="AN51" s="3"/>
      <c r="AO51" s="3"/>
    </row>
    <row r="52" spans="1:41"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c r="AO55" s="3"/>
    </row>
    <row r="56" spans="1:41"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c r="AO56" s="3"/>
    </row>
    <row r="57" spans="1:41"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I57" s="3"/>
      <c r="AJ57" s="3"/>
      <c r="AK57" s="3"/>
      <c r="AL57" s="3"/>
      <c r="AM57" s="3"/>
      <c r="AN57" s="3"/>
      <c r="AO57" s="3"/>
    </row>
    <row r="58" spans="1:41"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ustomHeight="1"/>
    <row r="95" spans="1:41" ht="15" customHeight="1"/>
    <row r="96" spans="1:4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sheetData>
  <mergeCells count="13">
    <mergeCell ref="Q22:S22"/>
    <mergeCell ref="J35:AD36"/>
    <mergeCell ref="U22:AF23"/>
    <mergeCell ref="A5:AG6"/>
    <mergeCell ref="W10:AG10"/>
    <mergeCell ref="J32:AD33"/>
    <mergeCell ref="B16:K16"/>
    <mergeCell ref="U24:AF24"/>
    <mergeCell ref="U25:AF25"/>
    <mergeCell ref="Q26:S26"/>
    <mergeCell ref="U26:AF26"/>
    <mergeCell ref="D32:H32"/>
    <mergeCell ref="D35:H35"/>
  </mergeCells>
  <phoneticPr fontId="1"/>
  <conditionalFormatting sqref="W10">
    <cfRule type="expression" dxfId="242" priority="13" stopIfTrue="1">
      <formula>AND(W10&gt;=43831,W10&lt;=46752,MONTH(W10)&gt;=10,DAY(W10)&gt;=10)</formula>
    </cfRule>
    <cfRule type="expression" dxfId="241" priority="14" stopIfTrue="1">
      <formula>AND(W10&gt;=43831,W10&lt;=46752,MONTH(W10)&gt;=10,DAY(W10)&lt;10)</formula>
    </cfRule>
    <cfRule type="expression" dxfId="240" priority="15" stopIfTrue="1">
      <formula>AND(W10&gt;=43831,W10&lt;=46752,MONTH(W10)&lt;10,DAY(W10)&gt;=10)</formula>
    </cfRule>
    <cfRule type="expression" dxfId="239" priority="16" stopIfTrue="1">
      <formula>AND(W10&gt;=43831,W10&lt;=46752,MONTH(W10)&lt;10,DAY(W10)&lt;10)</formula>
    </cfRule>
    <cfRule type="expression" dxfId="238" priority="17" stopIfTrue="1">
      <formula>AND(W10&gt;=43586,W10&lt;=43830,MONTH(W10)&gt;=10,DAY(W10)&gt;=10)</formula>
    </cfRule>
    <cfRule type="expression" dxfId="237" priority="18" stopIfTrue="1">
      <formula>AND(W10&gt;=43586,W10&lt;=43830,MONTH(W10)&gt;=10,DAY(W10)&lt;10)</formula>
    </cfRule>
    <cfRule type="expression" dxfId="236" priority="19" stopIfTrue="1">
      <formula>AND(W10&gt;=43586,W10&lt;=43830,MONTH(W10)&lt;10,DAY(W10)&gt;=10)</formula>
    </cfRule>
    <cfRule type="expression" dxfId="235" priority="20" stopIfTrue="1">
      <formula>AND(W10&gt;=43586,W10&lt;=43830,MONTH(W10)&lt;10,DAY(W10)&lt;10)</formula>
    </cfRule>
    <cfRule type="expression" dxfId="234" priority="21" stopIfTrue="1">
      <formula>AND(MONTH(W10)&gt;=10,DAY(W10)&gt;=10)</formula>
    </cfRule>
    <cfRule type="expression" dxfId="233" priority="22" stopIfTrue="1">
      <formula>AND(MONTH(W10)&lt;10,DAY(W10)&gt;=10)</formula>
    </cfRule>
    <cfRule type="expression" dxfId="232" priority="23" stopIfTrue="1">
      <formula>AND(MONTH(W10)&lt;10,DAY(W10)&lt;10)</formula>
    </cfRule>
    <cfRule type="expression" dxfId="231" priority="24" stopIfTrue="1">
      <formula>AND(MONTH(W10)&gt;=10,DAY(W10)&lt;10)</formula>
    </cfRule>
  </conditionalFormatting>
  <dataValidations count="6">
    <dataValidation imeMode="hiragana" allowBlank="1" showInputMessage="1" showErrorMessage="1" sqref="B16:K16 B15:N15 J35:AD35 J32:AD33"/>
    <dataValidation imeMode="hiragana" allowBlank="1" showInputMessage="1" showErrorMessage="1" promptTitle="住所" prompt="住所" sqref="U22:AF23"/>
    <dataValidation imeMode="hiragana" allowBlank="1" showInputMessage="1" showErrorMessage="1" promptTitle="会社名" prompt="会社名" sqref="U24:AF24"/>
    <dataValidation imeMode="hiragana" allowBlank="1" showInputMessage="1" showErrorMessage="1" promptTitle="代表者役職" prompt="代表者役職" sqref="U25:AF25"/>
    <dataValidation imeMode="hiragana" allowBlank="1" showInputMessage="1" showErrorMessage="1" promptTitle="代表者氏名" prompt="代表者氏名" sqref="U26:AF26"/>
    <dataValidation allowBlank="1" showInputMessage="1" showErrorMessage="1" promptTitle="開始日" prompt="0000/00/00で入力" sqref="W10:AG10"/>
  </dataValidations>
  <pageMargins left="0.9055118110236221" right="0.5118110236220472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1"/>
  <sheetViews>
    <sheetView view="pageBreakPreview" zoomScaleNormal="100" zoomScaleSheetLayoutView="100" workbookViewId="0">
      <selection activeCell="C27" sqref="C27:C30"/>
    </sheetView>
  </sheetViews>
  <sheetFormatPr defaultRowHeight="13.5"/>
  <cols>
    <col min="1" max="1" width="1.875" style="367" customWidth="1"/>
    <col min="2" max="4" width="3.75" style="367" customWidth="1"/>
    <col min="5" max="5" width="6.375" style="367" customWidth="1"/>
    <col min="6" max="6" width="12" style="367" customWidth="1"/>
    <col min="7" max="7" width="12.5" style="367" customWidth="1"/>
    <col min="8" max="8" width="9.625" style="367" customWidth="1"/>
    <col min="9" max="9" width="6.125" style="367" customWidth="1"/>
    <col min="10" max="10" width="58.625" style="367" customWidth="1"/>
    <col min="11" max="11" width="1.875" style="367" customWidth="1"/>
    <col min="12" max="16384" width="9" style="367"/>
  </cols>
  <sheetData>
    <row r="1" spans="1:10" ht="14.25" thickBot="1">
      <c r="A1" s="366"/>
    </row>
    <row r="2" spans="1:10" ht="18" customHeight="1" thickBot="1">
      <c r="A2" s="366"/>
      <c r="B2" s="1549" t="s">
        <v>986</v>
      </c>
      <c r="C2" s="1550"/>
      <c r="D2" s="1550"/>
      <c r="E2" s="1550"/>
      <c r="F2" s="1550"/>
      <c r="G2" s="1550"/>
      <c r="H2" s="1550"/>
      <c r="I2" s="1550"/>
      <c r="J2" s="1551"/>
    </row>
    <row r="3" spans="1:10" ht="18" customHeight="1" thickBot="1">
      <c r="A3" s="366"/>
      <c r="B3" s="368"/>
      <c r="C3" s="1552"/>
      <c r="D3" s="1552"/>
      <c r="E3" s="1552"/>
      <c r="F3" s="368"/>
      <c r="G3" s="368"/>
      <c r="H3" s="368"/>
      <c r="I3" s="369"/>
      <c r="J3" s="370"/>
    </row>
    <row r="4" spans="1:10" ht="22.5" customHeight="1">
      <c r="A4" s="366"/>
      <c r="B4" s="1553" t="s">
        <v>987</v>
      </c>
      <c r="C4" s="1554"/>
      <c r="D4" s="1554"/>
      <c r="E4" s="1554"/>
      <c r="F4" s="1554"/>
      <c r="G4" s="1557" t="s">
        <v>988</v>
      </c>
      <c r="H4" s="1558"/>
      <c r="I4" s="1559"/>
      <c r="J4" s="1560" t="s">
        <v>989</v>
      </c>
    </row>
    <row r="5" spans="1:10" ht="25.5" customHeight="1" thickBot="1">
      <c r="A5" s="366"/>
      <c r="B5" s="1555"/>
      <c r="C5" s="1556"/>
      <c r="D5" s="1556"/>
      <c r="E5" s="1556"/>
      <c r="F5" s="1556"/>
      <c r="G5" s="371" t="s">
        <v>990</v>
      </c>
      <c r="H5" s="372" t="s">
        <v>991</v>
      </c>
      <c r="I5" s="373" t="s">
        <v>992</v>
      </c>
      <c r="J5" s="1561"/>
    </row>
    <row r="6" spans="1:10" ht="19.5" customHeight="1" thickTop="1">
      <c r="A6" s="366"/>
      <c r="B6" s="1562" t="s">
        <v>993</v>
      </c>
      <c r="C6" s="1565" t="s">
        <v>994</v>
      </c>
      <c r="D6" s="1565" t="s">
        <v>995</v>
      </c>
      <c r="E6" s="1568" t="s">
        <v>996</v>
      </c>
      <c r="F6" s="1569"/>
      <c r="G6" s="374"/>
      <c r="H6" s="375" t="str">
        <f>IF(G6=0,"",G6*1000/$G$39)</f>
        <v/>
      </c>
      <c r="I6" s="376" t="str">
        <f>IF(G6=0,"",G6/$G$18)</f>
        <v/>
      </c>
      <c r="J6" s="1570"/>
    </row>
    <row r="7" spans="1:10" ht="19.5" customHeight="1">
      <c r="A7" s="366"/>
      <c r="B7" s="1563"/>
      <c r="C7" s="1566"/>
      <c r="D7" s="1566"/>
      <c r="E7" s="1573" t="s">
        <v>997</v>
      </c>
      <c r="F7" s="1574"/>
      <c r="G7" s="377"/>
      <c r="H7" s="378" t="str">
        <f t="shared" ref="H7:H14" si="0">IF(G7=0,"",G7*1000/$G$39)</f>
        <v/>
      </c>
      <c r="I7" s="379" t="str">
        <f t="shared" ref="I7:I17" si="1">IF(G7=0,"",G7/$G$18)</f>
        <v/>
      </c>
      <c r="J7" s="1571"/>
    </row>
    <row r="8" spans="1:10" ht="19.5" customHeight="1">
      <c r="A8" s="366"/>
      <c r="B8" s="1563"/>
      <c r="C8" s="1566"/>
      <c r="D8" s="1566"/>
      <c r="E8" s="1573" t="s">
        <v>998</v>
      </c>
      <c r="F8" s="1574"/>
      <c r="G8" s="377"/>
      <c r="H8" s="378" t="str">
        <f t="shared" si="0"/>
        <v/>
      </c>
      <c r="I8" s="379" t="str">
        <f t="shared" si="1"/>
        <v/>
      </c>
      <c r="J8" s="1571"/>
    </row>
    <row r="9" spans="1:10" ht="19.5" customHeight="1">
      <c r="A9" s="366"/>
      <c r="B9" s="1563"/>
      <c r="C9" s="1566"/>
      <c r="D9" s="1566"/>
      <c r="E9" s="1575" t="s">
        <v>999</v>
      </c>
      <c r="F9" s="380" t="s">
        <v>1000</v>
      </c>
      <c r="G9" s="381"/>
      <c r="H9" s="382" t="str">
        <f t="shared" si="0"/>
        <v/>
      </c>
      <c r="I9" s="383" t="str">
        <f t="shared" si="1"/>
        <v/>
      </c>
      <c r="J9" s="1571"/>
    </row>
    <row r="10" spans="1:10" ht="19.5" customHeight="1">
      <c r="A10" s="366"/>
      <c r="B10" s="1563"/>
      <c r="C10" s="1566"/>
      <c r="D10" s="1566"/>
      <c r="E10" s="1576"/>
      <c r="F10" s="384" t="s">
        <v>1001</v>
      </c>
      <c r="G10" s="377"/>
      <c r="H10" s="385" t="str">
        <f t="shared" si="0"/>
        <v/>
      </c>
      <c r="I10" s="386" t="str">
        <f t="shared" si="1"/>
        <v/>
      </c>
      <c r="J10" s="1571"/>
    </row>
    <row r="11" spans="1:10" ht="19.5" customHeight="1">
      <c r="A11" s="366"/>
      <c r="B11" s="1563"/>
      <c r="C11" s="1566"/>
      <c r="D11" s="1566"/>
      <c r="E11" s="1576"/>
      <c r="F11" s="380" t="s">
        <v>1002</v>
      </c>
      <c r="G11" s="377"/>
      <c r="H11" s="385" t="str">
        <f t="shared" si="0"/>
        <v/>
      </c>
      <c r="I11" s="386" t="str">
        <f t="shared" si="1"/>
        <v/>
      </c>
      <c r="J11" s="1571"/>
    </row>
    <row r="12" spans="1:10" ht="19.5" customHeight="1">
      <c r="A12" s="366"/>
      <c r="B12" s="1563"/>
      <c r="C12" s="1566"/>
      <c r="D12" s="1566"/>
      <c r="E12" s="1577"/>
      <c r="F12" s="380" t="s">
        <v>1003</v>
      </c>
      <c r="G12" s="387"/>
      <c r="H12" s="388" t="str">
        <f t="shared" si="0"/>
        <v/>
      </c>
      <c r="I12" s="389" t="str">
        <f t="shared" si="1"/>
        <v/>
      </c>
      <c r="J12" s="1571"/>
    </row>
    <row r="13" spans="1:10" ht="19.5" customHeight="1">
      <c r="A13" s="366"/>
      <c r="B13" s="1563"/>
      <c r="C13" s="1566"/>
      <c r="D13" s="1566"/>
      <c r="E13" s="1575" t="s">
        <v>1004</v>
      </c>
      <c r="F13" s="380" t="s">
        <v>1005</v>
      </c>
      <c r="G13" s="377"/>
      <c r="H13" s="385" t="str">
        <f t="shared" si="0"/>
        <v/>
      </c>
      <c r="I13" s="386" t="str">
        <f t="shared" si="1"/>
        <v/>
      </c>
      <c r="J13" s="1571"/>
    </row>
    <row r="14" spans="1:10" ht="19.5" customHeight="1">
      <c r="A14" s="366"/>
      <c r="B14" s="1563"/>
      <c r="C14" s="1566"/>
      <c r="D14" s="1567"/>
      <c r="E14" s="1578"/>
      <c r="F14" s="390" t="s">
        <v>1006</v>
      </c>
      <c r="G14" s="391"/>
      <c r="H14" s="392" t="str">
        <f t="shared" si="0"/>
        <v/>
      </c>
      <c r="I14" s="393" t="str">
        <f t="shared" si="1"/>
        <v/>
      </c>
      <c r="J14" s="1571"/>
    </row>
    <row r="15" spans="1:10" ht="19.5" customHeight="1">
      <c r="A15" s="366"/>
      <c r="B15" s="1563"/>
      <c r="C15" s="1566"/>
      <c r="D15" s="1579" t="s">
        <v>1007</v>
      </c>
      <c r="E15" s="1580"/>
      <c r="F15" s="1580"/>
      <c r="G15" s="394"/>
      <c r="H15" s="395" t="s">
        <v>641</v>
      </c>
      <c r="I15" s="396" t="str">
        <f t="shared" si="1"/>
        <v/>
      </c>
      <c r="J15" s="1571"/>
    </row>
    <row r="16" spans="1:10" ht="19.5" customHeight="1">
      <c r="A16" s="366"/>
      <c r="B16" s="1563"/>
      <c r="C16" s="1566"/>
      <c r="D16" s="1547" t="s">
        <v>1008</v>
      </c>
      <c r="E16" s="1548"/>
      <c r="F16" s="1548"/>
      <c r="G16" s="377"/>
      <c r="H16" s="397" t="s">
        <v>641</v>
      </c>
      <c r="I16" s="379" t="str">
        <f t="shared" si="1"/>
        <v/>
      </c>
      <c r="J16" s="1571"/>
    </row>
    <row r="17" spans="1:10" ht="19.5" customHeight="1">
      <c r="A17" s="366"/>
      <c r="B17" s="1563"/>
      <c r="C17" s="1566"/>
      <c r="D17" s="1589" t="s">
        <v>570</v>
      </c>
      <c r="E17" s="1590"/>
      <c r="F17" s="1590"/>
      <c r="G17" s="398"/>
      <c r="H17" s="399" t="s">
        <v>641</v>
      </c>
      <c r="I17" s="400" t="str">
        <f t="shared" si="1"/>
        <v/>
      </c>
      <c r="J17" s="1571"/>
    </row>
    <row r="18" spans="1:10" ht="19.5" customHeight="1">
      <c r="A18" s="366"/>
      <c r="B18" s="1563"/>
      <c r="C18" s="1591"/>
      <c r="D18" s="1592"/>
      <c r="E18" s="1592"/>
      <c r="F18" s="1592"/>
      <c r="G18" s="391" t="str">
        <f>IF(SUM(G6:G17)=0,"",SUM(G6:G17))</f>
        <v/>
      </c>
      <c r="H18" s="401" t="str">
        <f>IF(G18="","",G18*1000/$G$39)</f>
        <v/>
      </c>
      <c r="I18" s="402" t="str">
        <f>IF(SUM(I6:I17)=0,"",SUM(I6:I17))</f>
        <v/>
      </c>
      <c r="J18" s="1571"/>
    </row>
    <row r="19" spans="1:10" ht="19.5" customHeight="1">
      <c r="A19" s="366"/>
      <c r="B19" s="1563"/>
      <c r="C19" s="1593" t="s">
        <v>1009</v>
      </c>
      <c r="D19" s="1594"/>
      <c r="E19" s="1594"/>
      <c r="F19" s="1594"/>
      <c r="G19" s="403"/>
      <c r="H19" s="404" t="s">
        <v>641</v>
      </c>
      <c r="I19" s="405" t="s">
        <v>641</v>
      </c>
      <c r="J19" s="1571"/>
    </row>
    <row r="20" spans="1:10" ht="19.5" customHeight="1" thickBot="1">
      <c r="A20" s="366"/>
      <c r="B20" s="1564"/>
      <c r="C20" s="1595"/>
      <c r="D20" s="1595"/>
      <c r="E20" s="1595"/>
      <c r="F20" s="1595"/>
      <c r="G20" s="406" t="str">
        <f>IF(SUM(G18:G19)=0,"",SUM(G18:G19))</f>
        <v/>
      </c>
      <c r="H20" s="407" t="str">
        <f>IF(G20="","",G20*1000/$G$39)</f>
        <v/>
      </c>
      <c r="I20" s="408" t="s">
        <v>641</v>
      </c>
      <c r="J20" s="1572"/>
    </row>
    <row r="21" spans="1:10" ht="22.5" customHeight="1" thickBot="1">
      <c r="A21" s="366"/>
      <c r="B21" s="1596" t="s">
        <v>1010</v>
      </c>
      <c r="C21" s="1597" t="s">
        <v>994</v>
      </c>
      <c r="D21" s="1581" t="s">
        <v>1011</v>
      </c>
      <c r="E21" s="1583" t="s">
        <v>1012</v>
      </c>
      <c r="F21" s="1584"/>
      <c r="G21" s="387"/>
      <c r="H21" s="409" t="str">
        <f>IF(G21=0,"",G21*1000/$G$39)</f>
        <v/>
      </c>
      <c r="I21" s="410" t="str">
        <f>IF(G21=0,"",G21/$G$24)</f>
        <v/>
      </c>
      <c r="J21" s="411" t="s">
        <v>1013</v>
      </c>
    </row>
    <row r="22" spans="1:10" ht="22.5" customHeight="1">
      <c r="A22" s="366"/>
      <c r="B22" s="1563"/>
      <c r="C22" s="1598"/>
      <c r="D22" s="1582"/>
      <c r="E22" s="1585" t="s">
        <v>1014</v>
      </c>
      <c r="F22" s="1586"/>
      <c r="G22" s="412"/>
      <c r="H22" s="401" t="str">
        <f>IF(G22=0,"",G22*1000/$G$39)</f>
        <v/>
      </c>
      <c r="I22" s="413" t="str">
        <f t="shared" ref="I22:I23" si="2">IF(G22=0,"",G22/$G$24)</f>
        <v/>
      </c>
      <c r="J22" s="1617"/>
    </row>
    <row r="23" spans="1:10" ht="19.5" customHeight="1">
      <c r="A23" s="366"/>
      <c r="B23" s="1563"/>
      <c r="C23" s="1598"/>
      <c r="D23" s="1589" t="s">
        <v>1015</v>
      </c>
      <c r="E23" s="1590"/>
      <c r="F23" s="1590"/>
      <c r="G23" s="391"/>
      <c r="H23" s="414" t="s">
        <v>641</v>
      </c>
      <c r="I23" s="402" t="str">
        <f t="shared" si="2"/>
        <v/>
      </c>
      <c r="J23" s="1571"/>
    </row>
    <row r="24" spans="1:10" ht="19.5" customHeight="1">
      <c r="A24" s="366"/>
      <c r="B24" s="1563"/>
      <c r="C24" s="1599"/>
      <c r="D24" s="1600"/>
      <c r="E24" s="1600"/>
      <c r="F24" s="1601"/>
      <c r="G24" s="391" t="str">
        <f>IF(SUM(G21:G23)=0,"",SUM(G21:G23))</f>
        <v/>
      </c>
      <c r="H24" s="401" t="str">
        <f>IF(G24="","",G24*1000/$G$39)</f>
        <v/>
      </c>
      <c r="I24" s="402" t="str">
        <f>IF(SUM(I21:I23)=0,"",SUM(I21:I23))</f>
        <v/>
      </c>
      <c r="J24" s="1571"/>
    </row>
    <row r="25" spans="1:10" ht="19.5" customHeight="1">
      <c r="A25" s="366"/>
      <c r="B25" s="1563"/>
      <c r="C25" s="1593" t="s">
        <v>1009</v>
      </c>
      <c r="D25" s="1594"/>
      <c r="E25" s="1594"/>
      <c r="F25" s="1594"/>
      <c r="G25" s="403"/>
      <c r="H25" s="404" t="s">
        <v>641</v>
      </c>
      <c r="I25" s="405" t="s">
        <v>641</v>
      </c>
      <c r="J25" s="1571"/>
    </row>
    <row r="26" spans="1:10" ht="19.5" customHeight="1" thickBot="1">
      <c r="A26" s="366"/>
      <c r="B26" s="1564"/>
      <c r="C26" s="1595"/>
      <c r="D26" s="1595"/>
      <c r="E26" s="1595"/>
      <c r="F26" s="1595"/>
      <c r="G26" s="415" t="str">
        <f>IF(SUM(G24:G25)=0,"",SUM(G24:G25))</f>
        <v/>
      </c>
      <c r="H26" s="407" t="str">
        <f>IF(G26="","",G26*1000/$G$39)</f>
        <v/>
      </c>
      <c r="I26" s="416" t="s">
        <v>641</v>
      </c>
      <c r="J26" s="1571"/>
    </row>
    <row r="27" spans="1:10" ht="22.5" customHeight="1">
      <c r="A27" s="366"/>
      <c r="B27" s="1596" t="s">
        <v>1016</v>
      </c>
      <c r="C27" s="1597" t="s">
        <v>994</v>
      </c>
      <c r="D27" s="1581" t="s">
        <v>1011</v>
      </c>
      <c r="E27" s="1583" t="s">
        <v>1017</v>
      </c>
      <c r="F27" s="1584"/>
      <c r="G27" s="387"/>
      <c r="H27" s="409" t="str">
        <f>IF(G27=0,"",G27*1000/$G$39)</f>
        <v/>
      </c>
      <c r="I27" s="410" t="str">
        <f>IF(G27=0,"",G27/$G$30)</f>
        <v/>
      </c>
      <c r="J27" s="1571"/>
    </row>
    <row r="28" spans="1:10" ht="22.5" customHeight="1">
      <c r="A28" s="366"/>
      <c r="B28" s="1563"/>
      <c r="C28" s="1598"/>
      <c r="D28" s="1582"/>
      <c r="E28" s="1585" t="s">
        <v>1018</v>
      </c>
      <c r="F28" s="1586"/>
      <c r="G28" s="412"/>
      <c r="H28" s="417" t="s">
        <v>1019</v>
      </c>
      <c r="I28" s="413" t="str">
        <f t="shared" ref="I28:I29" si="3">IF(G28=0,"",G28/$G$30)</f>
        <v/>
      </c>
      <c r="J28" s="1571"/>
    </row>
    <row r="29" spans="1:10" ht="19.5" customHeight="1">
      <c r="A29" s="366"/>
      <c r="B29" s="1563"/>
      <c r="C29" s="1598"/>
      <c r="D29" s="1589" t="s">
        <v>1015</v>
      </c>
      <c r="E29" s="1590"/>
      <c r="F29" s="1590"/>
      <c r="G29" s="391"/>
      <c r="H29" s="414" t="s">
        <v>641</v>
      </c>
      <c r="I29" s="402" t="str">
        <f t="shared" si="3"/>
        <v/>
      </c>
      <c r="J29" s="1571"/>
    </row>
    <row r="30" spans="1:10" ht="19.5" customHeight="1">
      <c r="A30" s="366"/>
      <c r="B30" s="1563"/>
      <c r="C30" s="1599"/>
      <c r="D30" s="1600"/>
      <c r="E30" s="1600"/>
      <c r="F30" s="1601"/>
      <c r="G30" s="391" t="str">
        <f>IF(SUM(G27:G29)=0,"",SUM(G27:G29))</f>
        <v/>
      </c>
      <c r="H30" s="401" t="str">
        <f>IF(G30="","",G30*1000/$G$39)</f>
        <v/>
      </c>
      <c r="I30" s="402" t="str">
        <f>IF(SUM(I27:I29)=0,"",SUM(I27:I29))</f>
        <v/>
      </c>
      <c r="J30" s="1571"/>
    </row>
    <row r="31" spans="1:10" ht="19.5" customHeight="1">
      <c r="A31" s="366"/>
      <c r="B31" s="1563"/>
      <c r="C31" s="1593" t="s">
        <v>1009</v>
      </c>
      <c r="D31" s="1594"/>
      <c r="E31" s="1594"/>
      <c r="F31" s="1594"/>
      <c r="G31" s="403"/>
      <c r="H31" s="404" t="s">
        <v>641</v>
      </c>
      <c r="I31" s="405" t="s">
        <v>641</v>
      </c>
      <c r="J31" s="1571"/>
    </row>
    <row r="32" spans="1:10" ht="19.5" customHeight="1" thickBot="1">
      <c r="A32" s="366"/>
      <c r="B32" s="1564"/>
      <c r="C32" s="1595"/>
      <c r="D32" s="1595"/>
      <c r="E32" s="1595"/>
      <c r="F32" s="1595"/>
      <c r="G32" s="415" t="str">
        <f>IF(SUM(G30:G31)=0,"",SUM(G30:G31))</f>
        <v/>
      </c>
      <c r="H32" s="407" t="str">
        <f>IF(G32="","",G32*1000/$G$39)</f>
        <v/>
      </c>
      <c r="I32" s="416" t="s">
        <v>641</v>
      </c>
      <c r="J32" s="1571"/>
    </row>
    <row r="33" spans="1:12" ht="19.5" customHeight="1">
      <c r="A33" s="366"/>
      <c r="B33" s="1596" t="s">
        <v>1020</v>
      </c>
      <c r="C33" s="1613" t="s">
        <v>994</v>
      </c>
      <c r="D33" s="1614"/>
      <c r="E33" s="1615" t="s">
        <v>1020</v>
      </c>
      <c r="F33" s="1616"/>
      <c r="G33" s="418"/>
      <c r="H33" s="419" t="str">
        <f>IF(G33="","",G33*1000/$G$39)</f>
        <v/>
      </c>
      <c r="I33" s="420" t="str">
        <f>IF(G33="","",G33/$G$33)</f>
        <v/>
      </c>
      <c r="J33" s="1571"/>
    </row>
    <row r="34" spans="1:12" ht="19.5" customHeight="1">
      <c r="A34" s="366"/>
      <c r="B34" s="1563"/>
      <c r="C34" s="1593" t="s">
        <v>1009</v>
      </c>
      <c r="D34" s="1594"/>
      <c r="E34" s="1594"/>
      <c r="F34" s="1594"/>
      <c r="G34" s="403"/>
      <c r="H34" s="404" t="s">
        <v>641</v>
      </c>
      <c r="I34" s="405" t="s">
        <v>641</v>
      </c>
      <c r="J34" s="1571"/>
    </row>
    <row r="35" spans="1:12" ht="19.5" customHeight="1" thickBot="1">
      <c r="A35" s="366"/>
      <c r="B35" s="1564"/>
      <c r="C35" s="1595"/>
      <c r="D35" s="1595"/>
      <c r="E35" s="1595"/>
      <c r="F35" s="1595"/>
      <c r="G35" s="415" t="str">
        <f>IF(SUM(G33:G34)=0,"",SUM(G33:G34))</f>
        <v/>
      </c>
      <c r="H35" s="407" t="str">
        <f>IF(G35="","",G35*1000/$G$39)</f>
        <v/>
      </c>
      <c r="I35" s="421" t="s">
        <v>641</v>
      </c>
      <c r="J35" s="1571"/>
    </row>
    <row r="36" spans="1:12" ht="19.5" customHeight="1" thickBot="1">
      <c r="A36" s="366"/>
      <c r="B36" s="422"/>
      <c r="C36" s="1618" t="s">
        <v>1021</v>
      </c>
      <c r="D36" s="1618"/>
      <c r="E36" s="1618"/>
      <c r="F36" s="1618"/>
      <c r="G36" s="423"/>
      <c r="H36" s="424" t="s">
        <v>641</v>
      </c>
      <c r="I36" s="425" t="s">
        <v>641</v>
      </c>
      <c r="J36" s="1571"/>
    </row>
    <row r="37" spans="1:12" ht="19.5" customHeight="1" thickBot="1">
      <c r="A37" s="366"/>
      <c r="B37" s="1587" t="s">
        <v>1022</v>
      </c>
      <c r="C37" s="1588"/>
      <c r="D37" s="1588"/>
      <c r="E37" s="1588"/>
      <c r="F37" s="1588"/>
      <c r="G37" s="426" t="str">
        <f>IF(SUM(G20,G26,G32,G35,G36)=0,"",SUM(G20,G26,G32,G35,G36))</f>
        <v/>
      </c>
      <c r="H37" s="427" t="str">
        <f>IF(G37="","",G37*1000/$G$39)</f>
        <v/>
      </c>
      <c r="I37" s="428" t="s">
        <v>641</v>
      </c>
      <c r="J37" s="1571"/>
      <c r="L37" s="429"/>
    </row>
    <row r="38" spans="1:12" ht="19.5" customHeight="1" thickBot="1">
      <c r="A38" s="366"/>
      <c r="B38" s="430"/>
      <c r="C38" s="431"/>
      <c r="D38" s="431"/>
      <c r="E38" s="431"/>
      <c r="F38" s="431"/>
      <c r="G38" s="427"/>
      <c r="H38" s="427"/>
      <c r="I38" s="432"/>
      <c r="J38" s="1571"/>
    </row>
    <row r="39" spans="1:12" ht="19.5" customHeight="1" thickBot="1">
      <c r="A39" s="366"/>
      <c r="B39" s="433"/>
      <c r="C39" s="1602" t="s">
        <v>1023</v>
      </c>
      <c r="D39" s="1602"/>
      <c r="E39" s="1602"/>
      <c r="F39" s="1603"/>
      <c r="G39" s="1607"/>
      <c r="H39" s="1608"/>
      <c r="I39" s="1609"/>
      <c r="J39" s="1571"/>
    </row>
    <row r="40" spans="1:12" ht="19.5" customHeight="1" thickBot="1">
      <c r="A40" s="366"/>
      <c r="B40" s="434"/>
      <c r="C40" s="1602" t="s">
        <v>1024</v>
      </c>
      <c r="D40" s="1602"/>
      <c r="E40" s="1602"/>
      <c r="F40" s="1603"/>
      <c r="G40" s="1610"/>
      <c r="H40" s="1611"/>
      <c r="I40" s="1612"/>
      <c r="J40" s="1571"/>
    </row>
    <row r="41" spans="1:12" ht="19.5" customHeight="1" thickBot="1">
      <c r="A41" s="366"/>
      <c r="B41" s="433"/>
      <c r="C41" s="1602" t="s">
        <v>1025</v>
      </c>
      <c r="D41" s="1602"/>
      <c r="E41" s="1602"/>
      <c r="F41" s="1603"/>
      <c r="G41" s="1604" t="s">
        <v>1026</v>
      </c>
      <c r="H41" s="1605"/>
      <c r="I41" s="1606"/>
      <c r="J41" s="1572"/>
    </row>
    <row r="42" spans="1:12" ht="19.5" customHeight="1" thickBot="1">
      <c r="A42" s="366"/>
      <c r="B42" s="430"/>
      <c r="C42" s="432"/>
      <c r="D42" s="431"/>
      <c r="E42" s="431"/>
      <c r="F42" s="431"/>
      <c r="G42" s="427"/>
      <c r="H42" s="427"/>
      <c r="I42" s="432"/>
      <c r="J42" s="435"/>
    </row>
    <row r="43" spans="1:12" ht="19.5" customHeight="1" thickBot="1">
      <c r="A43" s="366"/>
      <c r="B43" s="1619" t="s">
        <v>1027</v>
      </c>
      <c r="C43" s="1588"/>
      <c r="D43" s="1588"/>
      <c r="E43" s="1588"/>
      <c r="F43" s="1588"/>
      <c r="G43" s="1557" t="s">
        <v>1028</v>
      </c>
      <c r="H43" s="1558"/>
      <c r="I43" s="1559"/>
      <c r="J43" s="1620"/>
    </row>
    <row r="44" spans="1:12" ht="25.5" customHeight="1" thickBot="1">
      <c r="A44" s="366"/>
      <c r="B44" s="1623" t="s">
        <v>1029</v>
      </c>
      <c r="C44" s="1624"/>
      <c r="D44" s="1624"/>
      <c r="E44" s="1624"/>
      <c r="F44" s="1624"/>
      <c r="G44" s="436" t="s">
        <v>1030</v>
      </c>
      <c r="H44" s="437" t="s">
        <v>1031</v>
      </c>
      <c r="I44" s="438" t="s">
        <v>1032</v>
      </c>
      <c r="J44" s="1621"/>
    </row>
    <row r="45" spans="1:12" ht="19.5" customHeight="1" thickTop="1">
      <c r="A45" s="366"/>
      <c r="B45" s="1563" t="s">
        <v>994</v>
      </c>
      <c r="C45" s="1626" t="s">
        <v>1033</v>
      </c>
      <c r="D45" s="1628" t="s">
        <v>1034</v>
      </c>
      <c r="E45" s="1629"/>
      <c r="F45" s="1629"/>
      <c r="G45" s="439" t="str">
        <f>IF(SUM(G6:G14)=0,"",SUM(G6:G14))</f>
        <v/>
      </c>
      <c r="H45" s="440" t="str">
        <f>IF(G45="","",G45*1000/$G$39)</f>
        <v/>
      </c>
      <c r="I45" s="441" t="str">
        <f>IF(G45="","",G45/$G$50)</f>
        <v/>
      </c>
      <c r="J45" s="1621"/>
    </row>
    <row r="46" spans="1:12" ht="19.5" customHeight="1">
      <c r="A46" s="366"/>
      <c r="B46" s="1563"/>
      <c r="C46" s="1626"/>
      <c r="D46" s="1630" t="s">
        <v>1035</v>
      </c>
      <c r="E46" s="1631"/>
      <c r="F46" s="1631"/>
      <c r="G46" s="442" t="str">
        <f>IF(SUM(G21:G22)=0,"",SUM(G21:G22))</f>
        <v/>
      </c>
      <c r="H46" s="443" t="str">
        <f>IF(G46="","",G46*1000/$G$39)</f>
        <v/>
      </c>
      <c r="I46" s="444" t="str">
        <f t="shared" ref="I46:I48" si="4">IF(G46="","",G46/$G$50)</f>
        <v/>
      </c>
      <c r="J46" s="1621"/>
    </row>
    <row r="47" spans="1:12" ht="19.5" customHeight="1">
      <c r="A47" s="366"/>
      <c r="B47" s="1563"/>
      <c r="C47" s="1626"/>
      <c r="D47" s="1630" t="s">
        <v>1036</v>
      </c>
      <c r="E47" s="1631"/>
      <c r="F47" s="1631"/>
      <c r="G47" s="442" t="str">
        <f>IF(SUM(G27:G28)=0,"",SUM(G27:G28))</f>
        <v/>
      </c>
      <c r="H47" s="443" t="str">
        <f>IF(G47="","",G47*1000/$G$39)</f>
        <v/>
      </c>
      <c r="I47" s="444" t="str">
        <f t="shared" si="4"/>
        <v/>
      </c>
      <c r="J47" s="1621"/>
    </row>
    <row r="48" spans="1:12" ht="19.5" customHeight="1">
      <c r="A48" s="366"/>
      <c r="B48" s="1563"/>
      <c r="C48" s="1627"/>
      <c r="D48" s="1632" t="s">
        <v>1020</v>
      </c>
      <c r="E48" s="1633"/>
      <c r="F48" s="1633"/>
      <c r="G48" s="445" t="str">
        <f>IF(SUM(G33)=0,"",SUM(G33))</f>
        <v/>
      </c>
      <c r="H48" s="446" t="str">
        <f>IF(G48="","",G48*1000/$G$39)</f>
        <v/>
      </c>
      <c r="I48" s="447" t="str">
        <f t="shared" si="4"/>
        <v/>
      </c>
      <c r="J48" s="1621"/>
    </row>
    <row r="49" spans="1:10" ht="19.5" customHeight="1" thickBot="1">
      <c r="A49" s="366"/>
      <c r="B49" s="1563"/>
      <c r="C49" s="448" t="s">
        <v>1037</v>
      </c>
      <c r="D49" s="1634" t="s">
        <v>1015</v>
      </c>
      <c r="E49" s="1635"/>
      <c r="F49" s="1635"/>
      <c r="G49" s="449" t="str">
        <f>IF(SUM(G15:G17,G23,G29)=0,"",SUM(G15:G17,G23,G29))</f>
        <v/>
      </c>
      <c r="H49" s="450" t="s">
        <v>641</v>
      </c>
      <c r="I49" s="451" t="str">
        <f>IF(G49="","",G49/$G$50)</f>
        <v/>
      </c>
      <c r="J49" s="1622"/>
    </row>
    <row r="50" spans="1:10" ht="19.5" customHeight="1" thickBot="1">
      <c r="A50" s="366"/>
      <c r="B50" s="1625"/>
      <c r="C50" s="1636" t="s">
        <v>580</v>
      </c>
      <c r="D50" s="1637"/>
      <c r="E50" s="1637"/>
      <c r="F50" s="1637"/>
      <c r="G50" s="452" t="str">
        <f>IF(SUM(G45:G49)=0,"",SUM(G45:G49))</f>
        <v/>
      </c>
      <c r="H50" s="453" t="str">
        <f>IF(G50="","",G50*1000/$G$39)</f>
        <v/>
      </c>
      <c r="I50" s="454" t="str">
        <f>IF(SUM(I45:I49)=0,"",SUM(I45:I49))</f>
        <v/>
      </c>
      <c r="J50" s="455" t="s">
        <v>1038</v>
      </c>
    </row>
    <row r="51" spans="1:10" ht="14.25" customHeight="1">
      <c r="A51" s="366"/>
      <c r="B51" s="456" t="s">
        <v>1039</v>
      </c>
      <c r="C51" s="457"/>
      <c r="D51" s="457"/>
      <c r="E51" s="457"/>
      <c r="F51" s="457"/>
    </row>
    <row r="52" spans="1:10" ht="18" customHeight="1"/>
    <row r="53" spans="1:10" ht="18" customHeight="1">
      <c r="C53" s="367" ph="1"/>
      <c r="D53" s="367" ph="1"/>
      <c r="E53" s="367" ph="1"/>
    </row>
    <row r="54" spans="1:10" ht="18" customHeight="1"/>
    <row r="55" spans="1:10" ht="18" customHeight="1">
      <c r="C55" s="367" ph="1"/>
      <c r="D55" s="367" ph="1"/>
      <c r="E55" s="367" ph="1"/>
    </row>
    <row r="56" spans="1:10" ht="18" customHeight="1"/>
    <row r="57" spans="1:10" ht="18" customHeight="1"/>
    <row r="58" spans="1:10" ht="18" customHeight="1"/>
    <row r="59" spans="1:10" ht="18" customHeight="1"/>
    <row r="60" spans="1:10" ht="18" customHeight="1">
      <c r="C60" s="367" ph="1"/>
      <c r="D60" s="367" ph="1"/>
      <c r="E60" s="367" ph="1"/>
    </row>
    <row r="61" spans="1:10" ht="18" customHeight="1"/>
    <row r="62" spans="1:10" ht="18" customHeight="1">
      <c r="C62" s="367" ph="1"/>
      <c r="D62" s="367" ph="1"/>
      <c r="E62" s="367" ph="1"/>
    </row>
    <row r="63" spans="1:10" ht="18" customHeight="1"/>
    <row r="64" spans="1:10" ht="21">
      <c r="C64" s="367" ph="1"/>
      <c r="D64" s="367" ph="1"/>
      <c r="E64" s="367" ph="1"/>
    </row>
    <row r="69" spans="3:5" ht="21">
      <c r="C69" s="367" ph="1"/>
      <c r="D69" s="367" ph="1"/>
      <c r="E69" s="367" ph="1"/>
    </row>
    <row r="71" spans="3:5" ht="21">
      <c r="C71" s="367" ph="1"/>
      <c r="D71" s="367" ph="1"/>
      <c r="E71" s="367" ph="1"/>
    </row>
  </sheetData>
  <mergeCells count="64">
    <mergeCell ref="J22:J41"/>
    <mergeCell ref="D23:F23"/>
    <mergeCell ref="C36:F36"/>
    <mergeCell ref="B43:F43"/>
    <mergeCell ref="G43:I43"/>
    <mergeCell ref="J43:J49"/>
    <mergeCell ref="B44:F44"/>
    <mergeCell ref="B45:B50"/>
    <mergeCell ref="C45:C48"/>
    <mergeCell ref="D45:F45"/>
    <mergeCell ref="D46:F46"/>
    <mergeCell ref="D47:F47"/>
    <mergeCell ref="D48:F48"/>
    <mergeCell ref="D49:F49"/>
    <mergeCell ref="C50:F50"/>
    <mergeCell ref="B33:B35"/>
    <mergeCell ref="B27:B32"/>
    <mergeCell ref="C41:F41"/>
    <mergeCell ref="C39:F39"/>
    <mergeCell ref="G41:I41"/>
    <mergeCell ref="G39:I39"/>
    <mergeCell ref="C40:F40"/>
    <mergeCell ref="G40:I40"/>
    <mergeCell ref="D29:F29"/>
    <mergeCell ref="D30:F30"/>
    <mergeCell ref="C31:F31"/>
    <mergeCell ref="C32:F32"/>
    <mergeCell ref="C33:D33"/>
    <mergeCell ref="E33:F33"/>
    <mergeCell ref="C34:F34"/>
    <mergeCell ref="C35:F35"/>
    <mergeCell ref="C27:C30"/>
    <mergeCell ref="D27:D28"/>
    <mergeCell ref="E27:F27"/>
    <mergeCell ref="E28:F28"/>
    <mergeCell ref="B37:F37"/>
    <mergeCell ref="D17:F17"/>
    <mergeCell ref="C18:F18"/>
    <mergeCell ref="C19:F19"/>
    <mergeCell ref="C20:F20"/>
    <mergeCell ref="B21:B26"/>
    <mergeCell ref="C21:C24"/>
    <mergeCell ref="D21:D22"/>
    <mergeCell ref="E21:F21"/>
    <mergeCell ref="E22:F22"/>
    <mergeCell ref="D24:F24"/>
    <mergeCell ref="C25:F25"/>
    <mergeCell ref="C26:F26"/>
    <mergeCell ref="D16:F16"/>
    <mergeCell ref="B2:J2"/>
    <mergeCell ref="C3:E3"/>
    <mergeCell ref="B4:F5"/>
    <mergeCell ref="G4:I4"/>
    <mergeCell ref="J4:J5"/>
    <mergeCell ref="B6:B20"/>
    <mergeCell ref="C6:C17"/>
    <mergeCell ref="D6:D14"/>
    <mergeCell ref="E6:F6"/>
    <mergeCell ref="J6:J20"/>
    <mergeCell ref="E7:F7"/>
    <mergeCell ref="E8:F8"/>
    <mergeCell ref="E9:E12"/>
    <mergeCell ref="E13:E14"/>
    <mergeCell ref="D15:F15"/>
  </mergeCells>
  <phoneticPr fontId="46"/>
  <dataValidations count="2">
    <dataValidation imeMode="hiragana" allowBlank="1" showInputMessage="1" showErrorMessage="1" sqref="J22:J41 J43:J49"/>
    <dataValidation imeMode="off" allowBlank="1" showInputMessage="1" showErrorMessage="1" sqref="G15:G37 G6:G9 G13"/>
  </dataValidations>
  <pageMargins left="0.59055118110236227" right="0.39370078740157483" top="0.55118110236220474" bottom="0.55118110236220474" header="0.31496062992125984" footer="0.31496062992125984"/>
  <pageSetup paperSize="9" scale="81" fitToHeight="0" orientation="portrait"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303"/>
  <sheetViews>
    <sheetView view="pageBreakPreview" zoomScaleNormal="100" zoomScaleSheetLayoutView="100" workbookViewId="0">
      <pane xSplit="1" ySplit="2" topLeftCell="D3" activePane="bottomRight" state="frozen"/>
      <selection activeCell="C30" sqref="C30"/>
      <selection pane="topRight" activeCell="C30" sqref="C30"/>
      <selection pane="bottomLeft" activeCell="C30" sqref="C30"/>
      <selection pane="bottomRight" activeCell="C30" sqref="C30"/>
    </sheetView>
  </sheetViews>
  <sheetFormatPr defaultRowHeight="13.5" outlineLevelCol="1"/>
  <cols>
    <col min="1" max="1" width="5.25" style="331" bestFit="1" customWidth="1"/>
    <col min="2" max="2" width="16.625" style="331" hidden="1" customWidth="1" outlineLevel="1"/>
    <col min="3" max="3" width="5.25" style="331" hidden="1" customWidth="1" outlineLevel="1"/>
    <col min="4" max="4" width="18.625" style="331" customWidth="1" collapsed="1"/>
    <col min="5" max="5" width="26.625" style="331" customWidth="1"/>
    <col min="6" max="6" width="12.875" style="346" bestFit="1" customWidth="1"/>
    <col min="7" max="7" width="16.625" style="331" hidden="1" customWidth="1" outlineLevel="1"/>
    <col min="8" max="8" width="5.25" style="331" hidden="1" customWidth="1" outlineLevel="1"/>
    <col min="9" max="9" width="18.625" style="331" hidden="1" customWidth="1" outlineLevel="1"/>
    <col min="10" max="10" width="26.625" style="331" hidden="1" customWidth="1" outlineLevel="1"/>
    <col min="11" max="11" width="12.875" style="346" bestFit="1" customWidth="1" collapsed="1"/>
    <col min="12" max="12" width="12.875" style="331" customWidth="1"/>
    <col min="13" max="16384" width="9" style="331"/>
  </cols>
  <sheetData>
    <row r="1" spans="1:13" ht="24.95" customHeight="1">
      <c r="A1" s="326" t="s">
        <v>927</v>
      </c>
      <c r="B1" s="327"/>
      <c r="C1" s="328"/>
      <c r="D1" s="329"/>
      <c r="E1" s="330"/>
      <c r="F1" s="330"/>
      <c r="G1" s="327"/>
      <c r="H1" s="328"/>
      <c r="I1" s="330"/>
      <c r="J1" s="330"/>
      <c r="K1" s="330"/>
      <c r="L1" s="330"/>
    </row>
    <row r="2" spans="1:13" ht="27" customHeight="1">
      <c r="A2" s="332" t="s">
        <v>928</v>
      </c>
      <c r="B2" s="332" t="s">
        <v>929</v>
      </c>
      <c r="C2" s="332" t="s">
        <v>930</v>
      </c>
      <c r="D2" s="332" t="s">
        <v>931</v>
      </c>
      <c r="E2" s="332" t="s">
        <v>932</v>
      </c>
      <c r="F2" s="333" t="s">
        <v>933</v>
      </c>
      <c r="G2" s="332" t="s">
        <v>934</v>
      </c>
      <c r="H2" s="332" t="s">
        <v>930</v>
      </c>
      <c r="I2" s="332" t="s">
        <v>935</v>
      </c>
      <c r="J2" s="332" t="s">
        <v>936</v>
      </c>
      <c r="K2" s="333" t="s">
        <v>937</v>
      </c>
      <c r="L2" s="333" t="s">
        <v>938</v>
      </c>
      <c r="M2" s="334" t="s">
        <v>939</v>
      </c>
    </row>
    <row r="3" spans="1:13">
      <c r="A3" s="335">
        <f>ROW()-2</f>
        <v>1</v>
      </c>
      <c r="B3" s="336"/>
      <c r="C3" s="337"/>
      <c r="D3" s="338"/>
      <c r="E3" s="336"/>
      <c r="F3" s="339"/>
      <c r="G3" s="336"/>
      <c r="H3" s="337"/>
      <c r="I3" s="340">
        <f>D3</f>
        <v>0</v>
      </c>
      <c r="J3" s="341">
        <f>E3</f>
        <v>0</v>
      </c>
      <c r="K3" s="339"/>
      <c r="L3" s="339" t="str">
        <f>IF(AND(F3=0,K3=0),"",K3-F3)</f>
        <v/>
      </c>
      <c r="M3" s="342" t="str">
        <f>IF(OR(F3&gt;0,K3&gt;0),"印刷範囲","")</f>
        <v/>
      </c>
    </row>
    <row r="4" spans="1:13">
      <c r="A4" s="335">
        <f t="shared" ref="A4:A253" si="0">ROW()-2</f>
        <v>2</v>
      </c>
      <c r="B4" s="336"/>
      <c r="C4" s="337"/>
      <c r="D4" s="338"/>
      <c r="E4" s="336"/>
      <c r="F4" s="339"/>
      <c r="G4" s="336"/>
      <c r="H4" s="337"/>
      <c r="I4" s="340">
        <f t="shared" ref="I4:J67" si="1">D4</f>
        <v>0</v>
      </c>
      <c r="J4" s="341">
        <f t="shared" si="1"/>
        <v>0</v>
      </c>
      <c r="K4" s="339"/>
      <c r="L4" s="339" t="str">
        <f t="shared" ref="L4:L67" si="2">IF(AND(F4=0,K4=0),"",K4-F4)</f>
        <v/>
      </c>
      <c r="M4" s="342" t="str">
        <f>IF(OR(F4&gt;0,K4&gt;0),"印刷範囲","")</f>
        <v/>
      </c>
    </row>
    <row r="5" spans="1:13">
      <c r="A5" s="335">
        <f t="shared" si="0"/>
        <v>3</v>
      </c>
      <c r="B5" s="336"/>
      <c r="C5" s="337"/>
      <c r="D5" s="338"/>
      <c r="E5" s="336"/>
      <c r="F5" s="339"/>
      <c r="G5" s="336"/>
      <c r="H5" s="337"/>
      <c r="I5" s="340">
        <f t="shared" si="1"/>
        <v>0</v>
      </c>
      <c r="J5" s="341">
        <f t="shared" si="1"/>
        <v>0</v>
      </c>
      <c r="K5" s="339"/>
      <c r="L5" s="339" t="str">
        <f t="shared" si="2"/>
        <v/>
      </c>
      <c r="M5" s="342" t="str">
        <f t="shared" ref="M5:M68" si="3">IF(OR(F5&gt;0,K5&gt;0),"印刷範囲","")</f>
        <v/>
      </c>
    </row>
    <row r="6" spans="1:13">
      <c r="A6" s="335">
        <f t="shared" si="0"/>
        <v>4</v>
      </c>
      <c r="B6" s="336"/>
      <c r="C6" s="337"/>
      <c r="D6" s="338"/>
      <c r="E6" s="336"/>
      <c r="F6" s="339"/>
      <c r="G6" s="336"/>
      <c r="H6" s="337"/>
      <c r="I6" s="340">
        <f t="shared" si="1"/>
        <v>0</v>
      </c>
      <c r="J6" s="341">
        <f t="shared" si="1"/>
        <v>0</v>
      </c>
      <c r="K6" s="339"/>
      <c r="L6" s="339" t="str">
        <f t="shared" si="2"/>
        <v/>
      </c>
      <c r="M6" s="342" t="str">
        <f t="shared" si="3"/>
        <v/>
      </c>
    </row>
    <row r="7" spans="1:13">
      <c r="A7" s="335">
        <f t="shared" si="0"/>
        <v>5</v>
      </c>
      <c r="B7" s="336"/>
      <c r="C7" s="337"/>
      <c r="D7" s="338"/>
      <c r="E7" s="336"/>
      <c r="F7" s="339"/>
      <c r="G7" s="336"/>
      <c r="H7" s="337"/>
      <c r="I7" s="340">
        <f t="shared" si="1"/>
        <v>0</v>
      </c>
      <c r="J7" s="341">
        <f t="shared" si="1"/>
        <v>0</v>
      </c>
      <c r="K7" s="339"/>
      <c r="L7" s="339" t="str">
        <f t="shared" si="2"/>
        <v/>
      </c>
      <c r="M7" s="342" t="str">
        <f t="shared" si="3"/>
        <v/>
      </c>
    </row>
    <row r="8" spans="1:13">
      <c r="A8" s="335">
        <f t="shared" si="0"/>
        <v>6</v>
      </c>
      <c r="B8" s="336"/>
      <c r="C8" s="337"/>
      <c r="D8" s="338"/>
      <c r="E8" s="336"/>
      <c r="F8" s="339"/>
      <c r="G8" s="336"/>
      <c r="H8" s="337"/>
      <c r="I8" s="340">
        <f t="shared" si="1"/>
        <v>0</v>
      </c>
      <c r="J8" s="341">
        <f t="shared" si="1"/>
        <v>0</v>
      </c>
      <c r="K8" s="339"/>
      <c r="L8" s="339" t="str">
        <f t="shared" si="2"/>
        <v/>
      </c>
      <c r="M8" s="342" t="str">
        <f t="shared" si="3"/>
        <v/>
      </c>
    </row>
    <row r="9" spans="1:13">
      <c r="A9" s="335">
        <f t="shared" si="0"/>
        <v>7</v>
      </c>
      <c r="B9" s="336"/>
      <c r="C9" s="337"/>
      <c r="D9" s="338"/>
      <c r="E9" s="336"/>
      <c r="F9" s="339"/>
      <c r="G9" s="336"/>
      <c r="H9" s="337"/>
      <c r="I9" s="340">
        <f t="shared" si="1"/>
        <v>0</v>
      </c>
      <c r="J9" s="341">
        <f t="shared" si="1"/>
        <v>0</v>
      </c>
      <c r="K9" s="339"/>
      <c r="L9" s="339" t="str">
        <f t="shared" si="2"/>
        <v/>
      </c>
      <c r="M9" s="342" t="str">
        <f t="shared" si="3"/>
        <v/>
      </c>
    </row>
    <row r="10" spans="1:13">
      <c r="A10" s="335">
        <f t="shared" si="0"/>
        <v>8</v>
      </c>
      <c r="B10" s="336"/>
      <c r="C10" s="337"/>
      <c r="D10" s="338"/>
      <c r="E10" s="336"/>
      <c r="F10" s="339"/>
      <c r="G10" s="336"/>
      <c r="H10" s="337"/>
      <c r="I10" s="340">
        <f t="shared" si="1"/>
        <v>0</v>
      </c>
      <c r="J10" s="341">
        <f t="shared" si="1"/>
        <v>0</v>
      </c>
      <c r="K10" s="339"/>
      <c r="L10" s="339" t="str">
        <f t="shared" si="2"/>
        <v/>
      </c>
      <c r="M10" s="342" t="str">
        <f t="shared" si="3"/>
        <v/>
      </c>
    </row>
    <row r="11" spans="1:13">
      <c r="A11" s="335">
        <f t="shared" si="0"/>
        <v>9</v>
      </c>
      <c r="B11" s="336"/>
      <c r="C11" s="337"/>
      <c r="D11" s="338"/>
      <c r="E11" s="336"/>
      <c r="F11" s="339"/>
      <c r="G11" s="336"/>
      <c r="H11" s="337"/>
      <c r="I11" s="340">
        <f t="shared" si="1"/>
        <v>0</v>
      </c>
      <c r="J11" s="341">
        <f t="shared" si="1"/>
        <v>0</v>
      </c>
      <c r="K11" s="339"/>
      <c r="L11" s="339" t="str">
        <f t="shared" si="2"/>
        <v/>
      </c>
      <c r="M11" s="342" t="str">
        <f t="shared" si="3"/>
        <v/>
      </c>
    </row>
    <row r="12" spans="1:13">
      <c r="A12" s="335">
        <f t="shared" si="0"/>
        <v>10</v>
      </c>
      <c r="B12" s="336"/>
      <c r="C12" s="337"/>
      <c r="D12" s="338"/>
      <c r="E12" s="336"/>
      <c r="F12" s="339"/>
      <c r="G12" s="336"/>
      <c r="H12" s="337"/>
      <c r="I12" s="340">
        <f t="shared" si="1"/>
        <v>0</v>
      </c>
      <c r="J12" s="341">
        <f t="shared" si="1"/>
        <v>0</v>
      </c>
      <c r="K12" s="339"/>
      <c r="L12" s="339" t="str">
        <f t="shared" si="2"/>
        <v/>
      </c>
      <c r="M12" s="342" t="str">
        <f t="shared" si="3"/>
        <v/>
      </c>
    </row>
    <row r="13" spans="1:13">
      <c r="A13" s="335">
        <f t="shared" si="0"/>
        <v>11</v>
      </c>
      <c r="B13" s="336"/>
      <c r="C13" s="337"/>
      <c r="D13" s="338"/>
      <c r="E13" s="336"/>
      <c r="F13" s="339"/>
      <c r="G13" s="336"/>
      <c r="H13" s="337"/>
      <c r="I13" s="340">
        <f t="shared" si="1"/>
        <v>0</v>
      </c>
      <c r="J13" s="341">
        <f t="shared" si="1"/>
        <v>0</v>
      </c>
      <c r="K13" s="339"/>
      <c r="L13" s="339" t="str">
        <f t="shared" si="2"/>
        <v/>
      </c>
      <c r="M13" s="342" t="str">
        <f t="shared" si="3"/>
        <v/>
      </c>
    </row>
    <row r="14" spans="1:13">
      <c r="A14" s="335">
        <f t="shared" si="0"/>
        <v>12</v>
      </c>
      <c r="B14" s="336"/>
      <c r="C14" s="337"/>
      <c r="D14" s="338"/>
      <c r="E14" s="336"/>
      <c r="F14" s="339"/>
      <c r="G14" s="336"/>
      <c r="H14" s="337"/>
      <c r="I14" s="340">
        <f t="shared" si="1"/>
        <v>0</v>
      </c>
      <c r="J14" s="341">
        <f t="shared" si="1"/>
        <v>0</v>
      </c>
      <c r="K14" s="339"/>
      <c r="L14" s="339" t="str">
        <f t="shared" si="2"/>
        <v/>
      </c>
      <c r="M14" s="342" t="str">
        <f t="shared" si="3"/>
        <v/>
      </c>
    </row>
    <row r="15" spans="1:13">
      <c r="A15" s="335">
        <f t="shared" si="0"/>
        <v>13</v>
      </c>
      <c r="B15" s="336"/>
      <c r="C15" s="337"/>
      <c r="D15" s="338"/>
      <c r="E15" s="336"/>
      <c r="F15" s="339"/>
      <c r="G15" s="336"/>
      <c r="H15" s="337"/>
      <c r="I15" s="340">
        <f t="shared" si="1"/>
        <v>0</v>
      </c>
      <c r="J15" s="341">
        <f t="shared" si="1"/>
        <v>0</v>
      </c>
      <c r="K15" s="339"/>
      <c r="L15" s="339" t="str">
        <f t="shared" si="2"/>
        <v/>
      </c>
      <c r="M15" s="342" t="str">
        <f t="shared" si="3"/>
        <v/>
      </c>
    </row>
    <row r="16" spans="1:13">
      <c r="A16" s="335">
        <f t="shared" si="0"/>
        <v>14</v>
      </c>
      <c r="B16" s="336"/>
      <c r="C16" s="337"/>
      <c r="D16" s="338"/>
      <c r="E16" s="336"/>
      <c r="F16" s="339"/>
      <c r="G16" s="336"/>
      <c r="H16" s="337"/>
      <c r="I16" s="340">
        <f t="shared" si="1"/>
        <v>0</v>
      </c>
      <c r="J16" s="341">
        <f t="shared" si="1"/>
        <v>0</v>
      </c>
      <c r="K16" s="339"/>
      <c r="L16" s="339" t="str">
        <f t="shared" si="2"/>
        <v/>
      </c>
      <c r="M16" s="342" t="str">
        <f t="shared" si="3"/>
        <v/>
      </c>
    </row>
    <row r="17" spans="1:13">
      <c r="A17" s="335">
        <f t="shared" si="0"/>
        <v>15</v>
      </c>
      <c r="B17" s="336"/>
      <c r="C17" s="337"/>
      <c r="D17" s="338"/>
      <c r="E17" s="336"/>
      <c r="F17" s="339"/>
      <c r="G17" s="336"/>
      <c r="H17" s="337"/>
      <c r="I17" s="340">
        <f t="shared" si="1"/>
        <v>0</v>
      </c>
      <c r="J17" s="341">
        <f t="shared" si="1"/>
        <v>0</v>
      </c>
      <c r="K17" s="339"/>
      <c r="L17" s="339" t="str">
        <f t="shared" si="2"/>
        <v/>
      </c>
      <c r="M17" s="342" t="str">
        <f t="shared" si="3"/>
        <v/>
      </c>
    </row>
    <row r="18" spans="1:13">
      <c r="A18" s="335">
        <f t="shared" si="0"/>
        <v>16</v>
      </c>
      <c r="B18" s="336"/>
      <c r="C18" s="337"/>
      <c r="D18" s="338"/>
      <c r="E18" s="336"/>
      <c r="F18" s="339"/>
      <c r="G18" s="336"/>
      <c r="H18" s="337"/>
      <c r="I18" s="340">
        <f t="shared" si="1"/>
        <v>0</v>
      </c>
      <c r="J18" s="341">
        <f t="shared" si="1"/>
        <v>0</v>
      </c>
      <c r="K18" s="339"/>
      <c r="L18" s="339" t="str">
        <f t="shared" si="2"/>
        <v/>
      </c>
      <c r="M18" s="342" t="str">
        <f t="shared" si="3"/>
        <v/>
      </c>
    </row>
    <row r="19" spans="1:13">
      <c r="A19" s="335">
        <f t="shared" si="0"/>
        <v>17</v>
      </c>
      <c r="B19" s="336"/>
      <c r="C19" s="337"/>
      <c r="D19" s="338"/>
      <c r="E19" s="336"/>
      <c r="F19" s="339"/>
      <c r="G19" s="336"/>
      <c r="H19" s="337"/>
      <c r="I19" s="340">
        <f t="shared" si="1"/>
        <v>0</v>
      </c>
      <c r="J19" s="341">
        <f t="shared" si="1"/>
        <v>0</v>
      </c>
      <c r="K19" s="339"/>
      <c r="L19" s="339" t="str">
        <f t="shared" si="2"/>
        <v/>
      </c>
      <c r="M19" s="342" t="str">
        <f t="shared" si="3"/>
        <v/>
      </c>
    </row>
    <row r="20" spans="1:13">
      <c r="A20" s="335">
        <f t="shared" si="0"/>
        <v>18</v>
      </c>
      <c r="B20" s="336"/>
      <c r="C20" s="337"/>
      <c r="D20" s="338"/>
      <c r="E20" s="336"/>
      <c r="F20" s="339"/>
      <c r="G20" s="336"/>
      <c r="H20" s="337"/>
      <c r="I20" s="340">
        <f t="shared" si="1"/>
        <v>0</v>
      </c>
      <c r="J20" s="341">
        <f t="shared" si="1"/>
        <v>0</v>
      </c>
      <c r="K20" s="339"/>
      <c r="L20" s="339" t="str">
        <f t="shared" si="2"/>
        <v/>
      </c>
      <c r="M20" s="342" t="str">
        <f t="shared" si="3"/>
        <v/>
      </c>
    </row>
    <row r="21" spans="1:13">
      <c r="A21" s="335">
        <f t="shared" si="0"/>
        <v>19</v>
      </c>
      <c r="B21" s="336"/>
      <c r="C21" s="337"/>
      <c r="D21" s="338"/>
      <c r="E21" s="336"/>
      <c r="F21" s="339"/>
      <c r="G21" s="336"/>
      <c r="H21" s="337"/>
      <c r="I21" s="340">
        <f t="shared" si="1"/>
        <v>0</v>
      </c>
      <c r="J21" s="341">
        <f t="shared" si="1"/>
        <v>0</v>
      </c>
      <c r="K21" s="339"/>
      <c r="L21" s="339" t="str">
        <f t="shared" si="2"/>
        <v/>
      </c>
      <c r="M21" s="342" t="str">
        <f t="shared" si="3"/>
        <v/>
      </c>
    </row>
    <row r="22" spans="1:13">
      <c r="A22" s="335">
        <f t="shared" si="0"/>
        <v>20</v>
      </c>
      <c r="B22" s="336"/>
      <c r="C22" s="337"/>
      <c r="D22" s="338"/>
      <c r="E22" s="336"/>
      <c r="F22" s="339"/>
      <c r="G22" s="336"/>
      <c r="H22" s="337"/>
      <c r="I22" s="340">
        <f t="shared" si="1"/>
        <v>0</v>
      </c>
      <c r="J22" s="341">
        <f t="shared" si="1"/>
        <v>0</v>
      </c>
      <c r="K22" s="339"/>
      <c r="L22" s="339" t="str">
        <f t="shared" si="2"/>
        <v/>
      </c>
      <c r="M22" s="342" t="str">
        <f t="shared" si="3"/>
        <v/>
      </c>
    </row>
    <row r="23" spans="1:13">
      <c r="A23" s="335">
        <f t="shared" si="0"/>
        <v>21</v>
      </c>
      <c r="B23" s="336"/>
      <c r="C23" s="337"/>
      <c r="D23" s="338"/>
      <c r="E23" s="336"/>
      <c r="F23" s="339"/>
      <c r="G23" s="336"/>
      <c r="H23" s="337"/>
      <c r="I23" s="340">
        <f t="shared" si="1"/>
        <v>0</v>
      </c>
      <c r="J23" s="341">
        <f t="shared" si="1"/>
        <v>0</v>
      </c>
      <c r="K23" s="339"/>
      <c r="L23" s="339" t="str">
        <f t="shared" si="2"/>
        <v/>
      </c>
      <c r="M23" s="342" t="str">
        <f t="shared" si="3"/>
        <v/>
      </c>
    </row>
    <row r="24" spans="1:13">
      <c r="A24" s="335">
        <f t="shared" si="0"/>
        <v>22</v>
      </c>
      <c r="B24" s="336"/>
      <c r="C24" s="337"/>
      <c r="D24" s="338"/>
      <c r="E24" s="336"/>
      <c r="F24" s="339"/>
      <c r="G24" s="336"/>
      <c r="H24" s="337"/>
      <c r="I24" s="340">
        <f t="shared" si="1"/>
        <v>0</v>
      </c>
      <c r="J24" s="341">
        <f t="shared" si="1"/>
        <v>0</v>
      </c>
      <c r="K24" s="339"/>
      <c r="L24" s="339" t="str">
        <f t="shared" si="2"/>
        <v/>
      </c>
      <c r="M24" s="342" t="str">
        <f t="shared" si="3"/>
        <v/>
      </c>
    </row>
    <row r="25" spans="1:13">
      <c r="A25" s="335">
        <f t="shared" si="0"/>
        <v>23</v>
      </c>
      <c r="B25" s="336"/>
      <c r="C25" s="337"/>
      <c r="D25" s="338"/>
      <c r="E25" s="336"/>
      <c r="F25" s="339"/>
      <c r="G25" s="336"/>
      <c r="H25" s="337"/>
      <c r="I25" s="340">
        <f t="shared" si="1"/>
        <v>0</v>
      </c>
      <c r="J25" s="341">
        <f t="shared" si="1"/>
        <v>0</v>
      </c>
      <c r="K25" s="339"/>
      <c r="L25" s="339" t="str">
        <f t="shared" si="2"/>
        <v/>
      </c>
      <c r="M25" s="342" t="str">
        <f t="shared" si="3"/>
        <v/>
      </c>
    </row>
    <row r="26" spans="1:13">
      <c r="A26" s="335">
        <f t="shared" si="0"/>
        <v>24</v>
      </c>
      <c r="B26" s="336"/>
      <c r="C26" s="337"/>
      <c r="D26" s="338"/>
      <c r="E26" s="336"/>
      <c r="F26" s="339"/>
      <c r="G26" s="336"/>
      <c r="H26" s="337"/>
      <c r="I26" s="340">
        <f t="shared" si="1"/>
        <v>0</v>
      </c>
      <c r="J26" s="341">
        <f t="shared" si="1"/>
        <v>0</v>
      </c>
      <c r="K26" s="339"/>
      <c r="L26" s="339" t="str">
        <f t="shared" si="2"/>
        <v/>
      </c>
      <c r="M26" s="342" t="str">
        <f t="shared" si="3"/>
        <v/>
      </c>
    </row>
    <row r="27" spans="1:13">
      <c r="A27" s="335">
        <f t="shared" si="0"/>
        <v>25</v>
      </c>
      <c r="B27" s="336"/>
      <c r="C27" s="337"/>
      <c r="D27" s="338"/>
      <c r="E27" s="336"/>
      <c r="F27" s="339"/>
      <c r="G27" s="336"/>
      <c r="H27" s="337"/>
      <c r="I27" s="340">
        <f t="shared" si="1"/>
        <v>0</v>
      </c>
      <c r="J27" s="341">
        <f t="shared" si="1"/>
        <v>0</v>
      </c>
      <c r="K27" s="339"/>
      <c r="L27" s="339" t="str">
        <f t="shared" si="2"/>
        <v/>
      </c>
      <c r="M27" s="342" t="str">
        <f t="shared" si="3"/>
        <v/>
      </c>
    </row>
    <row r="28" spans="1:13">
      <c r="A28" s="335">
        <f t="shared" si="0"/>
        <v>26</v>
      </c>
      <c r="B28" s="336"/>
      <c r="C28" s="337"/>
      <c r="D28" s="338"/>
      <c r="E28" s="336"/>
      <c r="F28" s="339"/>
      <c r="G28" s="336"/>
      <c r="H28" s="337"/>
      <c r="I28" s="340">
        <f t="shared" si="1"/>
        <v>0</v>
      </c>
      <c r="J28" s="341">
        <f t="shared" si="1"/>
        <v>0</v>
      </c>
      <c r="K28" s="339"/>
      <c r="L28" s="339" t="str">
        <f t="shared" si="2"/>
        <v/>
      </c>
      <c r="M28" s="342" t="str">
        <f t="shared" si="3"/>
        <v/>
      </c>
    </row>
    <row r="29" spans="1:13">
      <c r="A29" s="335">
        <f t="shared" si="0"/>
        <v>27</v>
      </c>
      <c r="B29" s="336"/>
      <c r="C29" s="337"/>
      <c r="D29" s="338"/>
      <c r="E29" s="336"/>
      <c r="F29" s="339"/>
      <c r="G29" s="336"/>
      <c r="H29" s="337"/>
      <c r="I29" s="340">
        <f t="shared" si="1"/>
        <v>0</v>
      </c>
      <c r="J29" s="341">
        <f t="shared" si="1"/>
        <v>0</v>
      </c>
      <c r="K29" s="339"/>
      <c r="L29" s="339" t="str">
        <f t="shared" si="2"/>
        <v/>
      </c>
      <c r="M29" s="342" t="str">
        <f t="shared" si="3"/>
        <v/>
      </c>
    </row>
    <row r="30" spans="1:13">
      <c r="A30" s="335">
        <f t="shared" si="0"/>
        <v>28</v>
      </c>
      <c r="B30" s="336"/>
      <c r="C30" s="337"/>
      <c r="D30" s="338"/>
      <c r="E30" s="336"/>
      <c r="F30" s="339"/>
      <c r="G30" s="336"/>
      <c r="H30" s="337"/>
      <c r="I30" s="340">
        <f t="shared" si="1"/>
        <v>0</v>
      </c>
      <c r="J30" s="341">
        <f t="shared" si="1"/>
        <v>0</v>
      </c>
      <c r="K30" s="339"/>
      <c r="L30" s="339" t="str">
        <f t="shared" si="2"/>
        <v/>
      </c>
      <c r="M30" s="342" t="str">
        <f t="shared" si="3"/>
        <v/>
      </c>
    </row>
    <row r="31" spans="1:13">
      <c r="A31" s="335">
        <f t="shared" si="0"/>
        <v>29</v>
      </c>
      <c r="B31" s="336"/>
      <c r="C31" s="337"/>
      <c r="D31" s="338"/>
      <c r="E31" s="336"/>
      <c r="F31" s="339"/>
      <c r="G31" s="336"/>
      <c r="H31" s="337"/>
      <c r="I31" s="340">
        <f t="shared" si="1"/>
        <v>0</v>
      </c>
      <c r="J31" s="341">
        <f t="shared" si="1"/>
        <v>0</v>
      </c>
      <c r="K31" s="339"/>
      <c r="L31" s="339" t="str">
        <f t="shared" si="2"/>
        <v/>
      </c>
      <c r="M31" s="342" t="str">
        <f t="shared" si="3"/>
        <v/>
      </c>
    </row>
    <row r="32" spans="1:13">
      <c r="A32" s="335">
        <f t="shared" si="0"/>
        <v>30</v>
      </c>
      <c r="B32" s="336"/>
      <c r="C32" s="337"/>
      <c r="D32" s="338"/>
      <c r="E32" s="336"/>
      <c r="F32" s="339"/>
      <c r="G32" s="336"/>
      <c r="H32" s="337"/>
      <c r="I32" s="340">
        <f t="shared" si="1"/>
        <v>0</v>
      </c>
      <c r="J32" s="341">
        <f t="shared" si="1"/>
        <v>0</v>
      </c>
      <c r="K32" s="339"/>
      <c r="L32" s="339" t="str">
        <f t="shared" si="2"/>
        <v/>
      </c>
      <c r="M32" s="342" t="str">
        <f t="shared" si="3"/>
        <v/>
      </c>
    </row>
    <row r="33" spans="1:13">
      <c r="A33" s="335">
        <f t="shared" si="0"/>
        <v>31</v>
      </c>
      <c r="B33" s="336"/>
      <c r="C33" s="337"/>
      <c r="D33" s="338"/>
      <c r="E33" s="336"/>
      <c r="F33" s="339"/>
      <c r="G33" s="336"/>
      <c r="H33" s="337"/>
      <c r="I33" s="340">
        <f t="shared" si="1"/>
        <v>0</v>
      </c>
      <c r="J33" s="341">
        <f t="shared" si="1"/>
        <v>0</v>
      </c>
      <c r="K33" s="339"/>
      <c r="L33" s="339" t="str">
        <f t="shared" si="2"/>
        <v/>
      </c>
      <c r="M33" s="342" t="str">
        <f t="shared" si="3"/>
        <v/>
      </c>
    </row>
    <row r="34" spans="1:13">
      <c r="A34" s="335">
        <f t="shared" si="0"/>
        <v>32</v>
      </c>
      <c r="B34" s="336"/>
      <c r="C34" s="337"/>
      <c r="D34" s="338"/>
      <c r="E34" s="336"/>
      <c r="F34" s="339"/>
      <c r="G34" s="336"/>
      <c r="H34" s="337"/>
      <c r="I34" s="340">
        <f t="shared" si="1"/>
        <v>0</v>
      </c>
      <c r="J34" s="341">
        <f t="shared" si="1"/>
        <v>0</v>
      </c>
      <c r="K34" s="339"/>
      <c r="L34" s="339" t="str">
        <f t="shared" si="2"/>
        <v/>
      </c>
      <c r="M34" s="342" t="str">
        <f t="shared" si="3"/>
        <v/>
      </c>
    </row>
    <row r="35" spans="1:13">
      <c r="A35" s="335">
        <f t="shared" si="0"/>
        <v>33</v>
      </c>
      <c r="B35" s="336"/>
      <c r="C35" s="337"/>
      <c r="D35" s="338"/>
      <c r="E35" s="336"/>
      <c r="F35" s="339"/>
      <c r="G35" s="336"/>
      <c r="H35" s="337"/>
      <c r="I35" s="340">
        <f t="shared" si="1"/>
        <v>0</v>
      </c>
      <c r="J35" s="341">
        <f t="shared" si="1"/>
        <v>0</v>
      </c>
      <c r="K35" s="339"/>
      <c r="L35" s="339" t="str">
        <f t="shared" si="2"/>
        <v/>
      </c>
      <c r="M35" s="342" t="str">
        <f t="shared" si="3"/>
        <v/>
      </c>
    </row>
    <row r="36" spans="1:13">
      <c r="A36" s="335">
        <f t="shared" si="0"/>
        <v>34</v>
      </c>
      <c r="B36" s="336"/>
      <c r="C36" s="337"/>
      <c r="D36" s="338"/>
      <c r="E36" s="336"/>
      <c r="F36" s="339"/>
      <c r="G36" s="336"/>
      <c r="H36" s="337"/>
      <c r="I36" s="340">
        <f t="shared" si="1"/>
        <v>0</v>
      </c>
      <c r="J36" s="341">
        <f t="shared" si="1"/>
        <v>0</v>
      </c>
      <c r="K36" s="339"/>
      <c r="L36" s="339" t="str">
        <f t="shared" si="2"/>
        <v/>
      </c>
      <c r="M36" s="342" t="str">
        <f t="shared" si="3"/>
        <v/>
      </c>
    </row>
    <row r="37" spans="1:13">
      <c r="A37" s="335">
        <f t="shared" si="0"/>
        <v>35</v>
      </c>
      <c r="B37" s="336"/>
      <c r="C37" s="337"/>
      <c r="D37" s="338"/>
      <c r="E37" s="336"/>
      <c r="F37" s="339"/>
      <c r="G37" s="336"/>
      <c r="H37" s="337"/>
      <c r="I37" s="340">
        <f t="shared" si="1"/>
        <v>0</v>
      </c>
      <c r="J37" s="341">
        <f t="shared" si="1"/>
        <v>0</v>
      </c>
      <c r="K37" s="339"/>
      <c r="L37" s="339" t="str">
        <f t="shared" si="2"/>
        <v/>
      </c>
      <c r="M37" s="342" t="str">
        <f t="shared" si="3"/>
        <v/>
      </c>
    </row>
    <row r="38" spans="1:13">
      <c r="A38" s="335">
        <f t="shared" si="0"/>
        <v>36</v>
      </c>
      <c r="B38" s="336"/>
      <c r="C38" s="337"/>
      <c r="D38" s="338"/>
      <c r="E38" s="336"/>
      <c r="F38" s="339"/>
      <c r="G38" s="336"/>
      <c r="H38" s="337"/>
      <c r="I38" s="340">
        <f t="shared" si="1"/>
        <v>0</v>
      </c>
      <c r="J38" s="341">
        <f t="shared" si="1"/>
        <v>0</v>
      </c>
      <c r="K38" s="339"/>
      <c r="L38" s="339" t="str">
        <f t="shared" si="2"/>
        <v/>
      </c>
      <c r="M38" s="342" t="str">
        <f t="shared" si="3"/>
        <v/>
      </c>
    </row>
    <row r="39" spans="1:13">
      <c r="A39" s="335">
        <f t="shared" si="0"/>
        <v>37</v>
      </c>
      <c r="B39" s="336"/>
      <c r="C39" s="337"/>
      <c r="D39" s="338"/>
      <c r="E39" s="336"/>
      <c r="F39" s="339"/>
      <c r="G39" s="336"/>
      <c r="H39" s="337"/>
      <c r="I39" s="340">
        <f t="shared" si="1"/>
        <v>0</v>
      </c>
      <c r="J39" s="341">
        <f t="shared" si="1"/>
        <v>0</v>
      </c>
      <c r="K39" s="339"/>
      <c r="L39" s="339" t="str">
        <f t="shared" si="2"/>
        <v/>
      </c>
      <c r="M39" s="342" t="str">
        <f t="shared" si="3"/>
        <v/>
      </c>
    </row>
    <row r="40" spans="1:13">
      <c r="A40" s="335">
        <f t="shared" si="0"/>
        <v>38</v>
      </c>
      <c r="B40" s="336"/>
      <c r="C40" s="337"/>
      <c r="D40" s="338"/>
      <c r="E40" s="336"/>
      <c r="F40" s="339"/>
      <c r="G40" s="336"/>
      <c r="H40" s="337"/>
      <c r="I40" s="340">
        <f t="shared" si="1"/>
        <v>0</v>
      </c>
      <c r="J40" s="341">
        <f t="shared" si="1"/>
        <v>0</v>
      </c>
      <c r="K40" s="339"/>
      <c r="L40" s="339" t="str">
        <f t="shared" si="2"/>
        <v/>
      </c>
      <c r="M40" s="342" t="str">
        <f t="shared" si="3"/>
        <v/>
      </c>
    </row>
    <row r="41" spans="1:13">
      <c r="A41" s="335">
        <f t="shared" si="0"/>
        <v>39</v>
      </c>
      <c r="B41" s="336"/>
      <c r="C41" s="337"/>
      <c r="D41" s="338"/>
      <c r="E41" s="336"/>
      <c r="F41" s="339"/>
      <c r="G41" s="336"/>
      <c r="H41" s="337"/>
      <c r="I41" s="340">
        <f t="shared" si="1"/>
        <v>0</v>
      </c>
      <c r="J41" s="341">
        <f t="shared" si="1"/>
        <v>0</v>
      </c>
      <c r="K41" s="339"/>
      <c r="L41" s="339" t="str">
        <f t="shared" si="2"/>
        <v/>
      </c>
      <c r="M41" s="342" t="str">
        <f t="shared" si="3"/>
        <v/>
      </c>
    </row>
    <row r="42" spans="1:13">
      <c r="A42" s="335">
        <f t="shared" si="0"/>
        <v>40</v>
      </c>
      <c r="B42" s="336"/>
      <c r="C42" s="337"/>
      <c r="D42" s="338"/>
      <c r="E42" s="336"/>
      <c r="F42" s="339"/>
      <c r="G42" s="336"/>
      <c r="H42" s="337"/>
      <c r="I42" s="340">
        <f t="shared" si="1"/>
        <v>0</v>
      </c>
      <c r="J42" s="341">
        <f t="shared" si="1"/>
        <v>0</v>
      </c>
      <c r="K42" s="339"/>
      <c r="L42" s="339" t="str">
        <f t="shared" si="2"/>
        <v/>
      </c>
      <c r="M42" s="342" t="str">
        <f t="shared" si="3"/>
        <v/>
      </c>
    </row>
    <row r="43" spans="1:13">
      <c r="A43" s="335">
        <f t="shared" si="0"/>
        <v>41</v>
      </c>
      <c r="B43" s="336"/>
      <c r="C43" s="337"/>
      <c r="D43" s="338"/>
      <c r="E43" s="336"/>
      <c r="F43" s="339"/>
      <c r="G43" s="336"/>
      <c r="H43" s="337"/>
      <c r="I43" s="340">
        <f t="shared" si="1"/>
        <v>0</v>
      </c>
      <c r="J43" s="341">
        <f t="shared" si="1"/>
        <v>0</v>
      </c>
      <c r="K43" s="339"/>
      <c r="L43" s="339" t="str">
        <f t="shared" si="2"/>
        <v/>
      </c>
      <c r="M43" s="342" t="str">
        <f t="shared" si="3"/>
        <v/>
      </c>
    </row>
    <row r="44" spans="1:13">
      <c r="A44" s="335">
        <f t="shared" si="0"/>
        <v>42</v>
      </c>
      <c r="B44" s="336"/>
      <c r="C44" s="337"/>
      <c r="D44" s="338"/>
      <c r="E44" s="336"/>
      <c r="F44" s="339"/>
      <c r="G44" s="336"/>
      <c r="H44" s="337"/>
      <c r="I44" s="340">
        <f t="shared" si="1"/>
        <v>0</v>
      </c>
      <c r="J44" s="341">
        <f t="shared" si="1"/>
        <v>0</v>
      </c>
      <c r="K44" s="339"/>
      <c r="L44" s="339" t="str">
        <f t="shared" si="2"/>
        <v/>
      </c>
      <c r="M44" s="342" t="str">
        <f t="shared" si="3"/>
        <v/>
      </c>
    </row>
    <row r="45" spans="1:13">
      <c r="A45" s="335">
        <f t="shared" si="0"/>
        <v>43</v>
      </c>
      <c r="B45" s="336"/>
      <c r="C45" s="337"/>
      <c r="D45" s="338"/>
      <c r="E45" s="336"/>
      <c r="F45" s="339"/>
      <c r="G45" s="336"/>
      <c r="H45" s="337"/>
      <c r="I45" s="340">
        <f t="shared" si="1"/>
        <v>0</v>
      </c>
      <c r="J45" s="341">
        <f t="shared" si="1"/>
        <v>0</v>
      </c>
      <c r="K45" s="339"/>
      <c r="L45" s="339" t="str">
        <f t="shared" si="2"/>
        <v/>
      </c>
      <c r="M45" s="342" t="str">
        <f t="shared" si="3"/>
        <v/>
      </c>
    </row>
    <row r="46" spans="1:13">
      <c r="A46" s="335">
        <f t="shared" si="0"/>
        <v>44</v>
      </c>
      <c r="B46" s="336"/>
      <c r="C46" s="337"/>
      <c r="D46" s="338"/>
      <c r="E46" s="336"/>
      <c r="F46" s="339"/>
      <c r="G46" s="336"/>
      <c r="H46" s="337"/>
      <c r="I46" s="340">
        <f t="shared" si="1"/>
        <v>0</v>
      </c>
      <c r="J46" s="341">
        <f t="shared" si="1"/>
        <v>0</v>
      </c>
      <c r="K46" s="339"/>
      <c r="L46" s="339" t="str">
        <f t="shared" si="2"/>
        <v/>
      </c>
      <c r="M46" s="342" t="str">
        <f t="shared" si="3"/>
        <v/>
      </c>
    </row>
    <row r="47" spans="1:13">
      <c r="A47" s="335">
        <f t="shared" si="0"/>
        <v>45</v>
      </c>
      <c r="B47" s="336"/>
      <c r="C47" s="337"/>
      <c r="D47" s="338"/>
      <c r="E47" s="336"/>
      <c r="F47" s="339"/>
      <c r="G47" s="336"/>
      <c r="H47" s="337"/>
      <c r="I47" s="340">
        <f t="shared" si="1"/>
        <v>0</v>
      </c>
      <c r="J47" s="341">
        <f t="shared" si="1"/>
        <v>0</v>
      </c>
      <c r="K47" s="339"/>
      <c r="L47" s="339" t="str">
        <f t="shared" si="2"/>
        <v/>
      </c>
      <c r="M47" s="342" t="str">
        <f t="shared" si="3"/>
        <v/>
      </c>
    </row>
    <row r="48" spans="1:13">
      <c r="A48" s="335">
        <f t="shared" si="0"/>
        <v>46</v>
      </c>
      <c r="B48" s="336"/>
      <c r="C48" s="337"/>
      <c r="D48" s="338"/>
      <c r="E48" s="336"/>
      <c r="F48" s="339"/>
      <c r="G48" s="336"/>
      <c r="H48" s="337"/>
      <c r="I48" s="340">
        <f t="shared" si="1"/>
        <v>0</v>
      </c>
      <c r="J48" s="341">
        <f t="shared" si="1"/>
        <v>0</v>
      </c>
      <c r="K48" s="339"/>
      <c r="L48" s="339" t="str">
        <f t="shared" si="2"/>
        <v/>
      </c>
      <c r="M48" s="342" t="str">
        <f t="shared" si="3"/>
        <v/>
      </c>
    </row>
    <row r="49" spans="1:13">
      <c r="A49" s="335">
        <f t="shared" si="0"/>
        <v>47</v>
      </c>
      <c r="B49" s="336"/>
      <c r="C49" s="337"/>
      <c r="D49" s="338"/>
      <c r="E49" s="336"/>
      <c r="F49" s="339"/>
      <c r="G49" s="336"/>
      <c r="H49" s="337"/>
      <c r="I49" s="340">
        <f t="shared" si="1"/>
        <v>0</v>
      </c>
      <c r="J49" s="341">
        <f t="shared" si="1"/>
        <v>0</v>
      </c>
      <c r="K49" s="339"/>
      <c r="L49" s="339" t="str">
        <f t="shared" si="2"/>
        <v/>
      </c>
      <c r="M49" s="342" t="str">
        <f t="shared" si="3"/>
        <v/>
      </c>
    </row>
    <row r="50" spans="1:13">
      <c r="A50" s="335">
        <f t="shared" si="0"/>
        <v>48</v>
      </c>
      <c r="B50" s="336"/>
      <c r="C50" s="337"/>
      <c r="D50" s="338"/>
      <c r="E50" s="336"/>
      <c r="F50" s="339"/>
      <c r="G50" s="336"/>
      <c r="H50" s="337"/>
      <c r="I50" s="340">
        <f t="shared" si="1"/>
        <v>0</v>
      </c>
      <c r="J50" s="341">
        <f t="shared" si="1"/>
        <v>0</v>
      </c>
      <c r="K50" s="339"/>
      <c r="L50" s="339" t="str">
        <f t="shared" si="2"/>
        <v/>
      </c>
      <c r="M50" s="342" t="str">
        <f t="shared" si="3"/>
        <v/>
      </c>
    </row>
    <row r="51" spans="1:13">
      <c r="A51" s="335">
        <f t="shared" si="0"/>
        <v>49</v>
      </c>
      <c r="B51" s="336"/>
      <c r="C51" s="337"/>
      <c r="D51" s="338"/>
      <c r="E51" s="336"/>
      <c r="F51" s="339"/>
      <c r="G51" s="336"/>
      <c r="H51" s="337"/>
      <c r="I51" s="340">
        <f t="shared" si="1"/>
        <v>0</v>
      </c>
      <c r="J51" s="341">
        <f t="shared" si="1"/>
        <v>0</v>
      </c>
      <c r="K51" s="339"/>
      <c r="L51" s="339" t="str">
        <f t="shared" si="2"/>
        <v/>
      </c>
      <c r="M51" s="342" t="str">
        <f t="shared" si="3"/>
        <v/>
      </c>
    </row>
    <row r="52" spans="1:13">
      <c r="A52" s="335">
        <f t="shared" si="0"/>
        <v>50</v>
      </c>
      <c r="B52" s="336"/>
      <c r="C52" s="337"/>
      <c r="D52" s="338"/>
      <c r="E52" s="336"/>
      <c r="F52" s="339"/>
      <c r="G52" s="336"/>
      <c r="H52" s="337"/>
      <c r="I52" s="340">
        <f t="shared" si="1"/>
        <v>0</v>
      </c>
      <c r="J52" s="341">
        <f t="shared" si="1"/>
        <v>0</v>
      </c>
      <c r="K52" s="339"/>
      <c r="L52" s="339" t="str">
        <f t="shared" si="2"/>
        <v/>
      </c>
      <c r="M52" s="342" t="str">
        <f t="shared" si="3"/>
        <v/>
      </c>
    </row>
    <row r="53" spans="1:13">
      <c r="A53" s="335">
        <f t="shared" si="0"/>
        <v>51</v>
      </c>
      <c r="B53" s="336"/>
      <c r="C53" s="337"/>
      <c r="D53" s="338"/>
      <c r="E53" s="336"/>
      <c r="F53" s="339"/>
      <c r="G53" s="336"/>
      <c r="H53" s="337"/>
      <c r="I53" s="340">
        <f t="shared" si="1"/>
        <v>0</v>
      </c>
      <c r="J53" s="341">
        <f t="shared" si="1"/>
        <v>0</v>
      </c>
      <c r="K53" s="339"/>
      <c r="L53" s="339" t="str">
        <f t="shared" si="2"/>
        <v/>
      </c>
      <c r="M53" s="342" t="str">
        <f t="shared" si="3"/>
        <v/>
      </c>
    </row>
    <row r="54" spans="1:13">
      <c r="A54" s="335">
        <f t="shared" si="0"/>
        <v>52</v>
      </c>
      <c r="B54" s="336"/>
      <c r="C54" s="337"/>
      <c r="D54" s="338"/>
      <c r="E54" s="336"/>
      <c r="F54" s="339"/>
      <c r="G54" s="336"/>
      <c r="H54" s="337"/>
      <c r="I54" s="340">
        <f t="shared" si="1"/>
        <v>0</v>
      </c>
      <c r="J54" s="341">
        <f t="shared" si="1"/>
        <v>0</v>
      </c>
      <c r="K54" s="339"/>
      <c r="L54" s="339" t="str">
        <f t="shared" si="2"/>
        <v/>
      </c>
      <c r="M54" s="342" t="str">
        <f t="shared" si="3"/>
        <v/>
      </c>
    </row>
    <row r="55" spans="1:13">
      <c r="A55" s="335">
        <f t="shared" si="0"/>
        <v>53</v>
      </c>
      <c r="B55" s="336"/>
      <c r="C55" s="337"/>
      <c r="D55" s="338"/>
      <c r="E55" s="336"/>
      <c r="F55" s="339"/>
      <c r="G55" s="336"/>
      <c r="H55" s="337"/>
      <c r="I55" s="340">
        <f t="shared" si="1"/>
        <v>0</v>
      </c>
      <c r="J55" s="341">
        <f t="shared" si="1"/>
        <v>0</v>
      </c>
      <c r="K55" s="339"/>
      <c r="L55" s="339" t="str">
        <f t="shared" si="2"/>
        <v/>
      </c>
      <c r="M55" s="342" t="str">
        <f t="shared" si="3"/>
        <v/>
      </c>
    </row>
    <row r="56" spans="1:13">
      <c r="A56" s="335">
        <f t="shared" si="0"/>
        <v>54</v>
      </c>
      <c r="B56" s="336"/>
      <c r="C56" s="337"/>
      <c r="D56" s="338"/>
      <c r="E56" s="336"/>
      <c r="F56" s="339"/>
      <c r="G56" s="336"/>
      <c r="H56" s="337"/>
      <c r="I56" s="340">
        <f t="shared" si="1"/>
        <v>0</v>
      </c>
      <c r="J56" s="341">
        <f t="shared" si="1"/>
        <v>0</v>
      </c>
      <c r="K56" s="339"/>
      <c r="L56" s="339" t="str">
        <f t="shared" si="2"/>
        <v/>
      </c>
      <c r="M56" s="342" t="str">
        <f t="shared" si="3"/>
        <v/>
      </c>
    </row>
    <row r="57" spans="1:13">
      <c r="A57" s="335">
        <f t="shared" si="0"/>
        <v>55</v>
      </c>
      <c r="B57" s="336"/>
      <c r="C57" s="337"/>
      <c r="D57" s="338"/>
      <c r="E57" s="336"/>
      <c r="F57" s="339"/>
      <c r="G57" s="336"/>
      <c r="H57" s="337"/>
      <c r="I57" s="340">
        <f t="shared" si="1"/>
        <v>0</v>
      </c>
      <c r="J57" s="341">
        <f t="shared" si="1"/>
        <v>0</v>
      </c>
      <c r="K57" s="339"/>
      <c r="L57" s="339" t="str">
        <f t="shared" si="2"/>
        <v/>
      </c>
      <c r="M57" s="342" t="str">
        <f t="shared" si="3"/>
        <v/>
      </c>
    </row>
    <row r="58" spans="1:13">
      <c r="A58" s="335">
        <f t="shared" si="0"/>
        <v>56</v>
      </c>
      <c r="B58" s="336"/>
      <c r="C58" s="337"/>
      <c r="D58" s="338"/>
      <c r="E58" s="336"/>
      <c r="F58" s="339"/>
      <c r="G58" s="336"/>
      <c r="H58" s="337"/>
      <c r="I58" s="340">
        <f t="shared" si="1"/>
        <v>0</v>
      </c>
      <c r="J58" s="341">
        <f t="shared" si="1"/>
        <v>0</v>
      </c>
      <c r="K58" s="339"/>
      <c r="L58" s="339" t="str">
        <f t="shared" si="2"/>
        <v/>
      </c>
      <c r="M58" s="342" t="str">
        <f t="shared" si="3"/>
        <v/>
      </c>
    </row>
    <row r="59" spans="1:13">
      <c r="A59" s="335">
        <f t="shared" si="0"/>
        <v>57</v>
      </c>
      <c r="B59" s="336"/>
      <c r="C59" s="337"/>
      <c r="D59" s="338"/>
      <c r="E59" s="336"/>
      <c r="F59" s="339"/>
      <c r="G59" s="336"/>
      <c r="H59" s="337"/>
      <c r="I59" s="340">
        <f t="shared" si="1"/>
        <v>0</v>
      </c>
      <c r="J59" s="341">
        <f t="shared" si="1"/>
        <v>0</v>
      </c>
      <c r="K59" s="339"/>
      <c r="L59" s="339" t="str">
        <f t="shared" si="2"/>
        <v/>
      </c>
      <c r="M59" s="342" t="str">
        <f t="shared" si="3"/>
        <v/>
      </c>
    </row>
    <row r="60" spans="1:13">
      <c r="A60" s="335">
        <f t="shared" si="0"/>
        <v>58</v>
      </c>
      <c r="B60" s="336"/>
      <c r="C60" s="337"/>
      <c r="D60" s="338"/>
      <c r="E60" s="336"/>
      <c r="F60" s="339"/>
      <c r="G60" s="336"/>
      <c r="H60" s="337"/>
      <c r="I60" s="340">
        <f t="shared" si="1"/>
        <v>0</v>
      </c>
      <c r="J60" s="341">
        <f t="shared" si="1"/>
        <v>0</v>
      </c>
      <c r="K60" s="339"/>
      <c r="L60" s="339" t="str">
        <f t="shared" si="2"/>
        <v/>
      </c>
      <c r="M60" s="342" t="str">
        <f t="shared" si="3"/>
        <v/>
      </c>
    </row>
    <row r="61" spans="1:13">
      <c r="A61" s="335">
        <f t="shared" si="0"/>
        <v>59</v>
      </c>
      <c r="B61" s="336"/>
      <c r="C61" s="337"/>
      <c r="D61" s="338"/>
      <c r="E61" s="336"/>
      <c r="F61" s="339"/>
      <c r="G61" s="336"/>
      <c r="H61" s="337"/>
      <c r="I61" s="340">
        <f t="shared" si="1"/>
        <v>0</v>
      </c>
      <c r="J61" s="341">
        <f t="shared" si="1"/>
        <v>0</v>
      </c>
      <c r="K61" s="339"/>
      <c r="L61" s="339" t="str">
        <f t="shared" si="2"/>
        <v/>
      </c>
      <c r="M61" s="342" t="str">
        <f t="shared" si="3"/>
        <v/>
      </c>
    </row>
    <row r="62" spans="1:13">
      <c r="A62" s="335">
        <f t="shared" si="0"/>
        <v>60</v>
      </c>
      <c r="B62" s="336"/>
      <c r="C62" s="337"/>
      <c r="D62" s="338"/>
      <c r="E62" s="336"/>
      <c r="F62" s="339"/>
      <c r="G62" s="336"/>
      <c r="H62" s="337"/>
      <c r="I62" s="340">
        <f t="shared" si="1"/>
        <v>0</v>
      </c>
      <c r="J62" s="341">
        <f t="shared" si="1"/>
        <v>0</v>
      </c>
      <c r="K62" s="339"/>
      <c r="L62" s="339" t="str">
        <f t="shared" si="2"/>
        <v/>
      </c>
      <c r="M62" s="342" t="str">
        <f t="shared" si="3"/>
        <v/>
      </c>
    </row>
    <row r="63" spans="1:13">
      <c r="A63" s="335">
        <f t="shared" si="0"/>
        <v>61</v>
      </c>
      <c r="B63" s="336"/>
      <c r="C63" s="337"/>
      <c r="D63" s="338"/>
      <c r="E63" s="336"/>
      <c r="F63" s="339"/>
      <c r="G63" s="336"/>
      <c r="H63" s="337"/>
      <c r="I63" s="340">
        <f t="shared" si="1"/>
        <v>0</v>
      </c>
      <c r="J63" s="341">
        <f t="shared" si="1"/>
        <v>0</v>
      </c>
      <c r="K63" s="339"/>
      <c r="L63" s="339" t="str">
        <f t="shared" si="2"/>
        <v/>
      </c>
      <c r="M63" s="342" t="str">
        <f t="shared" si="3"/>
        <v/>
      </c>
    </row>
    <row r="64" spans="1:13">
      <c r="A64" s="335">
        <f t="shared" si="0"/>
        <v>62</v>
      </c>
      <c r="B64" s="336"/>
      <c r="C64" s="337"/>
      <c r="D64" s="338"/>
      <c r="E64" s="336"/>
      <c r="F64" s="339"/>
      <c r="G64" s="336"/>
      <c r="H64" s="337"/>
      <c r="I64" s="340">
        <f t="shared" si="1"/>
        <v>0</v>
      </c>
      <c r="J64" s="341">
        <f t="shared" si="1"/>
        <v>0</v>
      </c>
      <c r="K64" s="339"/>
      <c r="L64" s="339" t="str">
        <f t="shared" si="2"/>
        <v/>
      </c>
      <c r="M64" s="342" t="str">
        <f t="shared" si="3"/>
        <v/>
      </c>
    </row>
    <row r="65" spans="1:13">
      <c r="A65" s="335">
        <f t="shared" si="0"/>
        <v>63</v>
      </c>
      <c r="B65" s="336"/>
      <c r="C65" s="337"/>
      <c r="D65" s="338"/>
      <c r="E65" s="336"/>
      <c r="F65" s="339"/>
      <c r="G65" s="336"/>
      <c r="H65" s="337"/>
      <c r="I65" s="340">
        <f t="shared" si="1"/>
        <v>0</v>
      </c>
      <c r="J65" s="341">
        <f t="shared" si="1"/>
        <v>0</v>
      </c>
      <c r="K65" s="339"/>
      <c r="L65" s="339" t="str">
        <f t="shared" si="2"/>
        <v/>
      </c>
      <c r="M65" s="342" t="str">
        <f t="shared" si="3"/>
        <v/>
      </c>
    </row>
    <row r="66" spans="1:13">
      <c r="A66" s="335">
        <f t="shared" si="0"/>
        <v>64</v>
      </c>
      <c r="B66" s="336"/>
      <c r="C66" s="337"/>
      <c r="D66" s="338"/>
      <c r="E66" s="336"/>
      <c r="F66" s="339"/>
      <c r="G66" s="336"/>
      <c r="H66" s="337"/>
      <c r="I66" s="340">
        <f t="shared" si="1"/>
        <v>0</v>
      </c>
      <c r="J66" s="341">
        <f t="shared" si="1"/>
        <v>0</v>
      </c>
      <c r="K66" s="339"/>
      <c r="L66" s="339" t="str">
        <f t="shared" si="2"/>
        <v/>
      </c>
      <c r="M66" s="342" t="str">
        <f t="shared" si="3"/>
        <v/>
      </c>
    </row>
    <row r="67" spans="1:13">
      <c r="A67" s="335">
        <f t="shared" si="0"/>
        <v>65</v>
      </c>
      <c r="B67" s="336"/>
      <c r="C67" s="337"/>
      <c r="D67" s="338"/>
      <c r="E67" s="336"/>
      <c r="F67" s="339"/>
      <c r="G67" s="336"/>
      <c r="H67" s="337"/>
      <c r="I67" s="340">
        <f t="shared" si="1"/>
        <v>0</v>
      </c>
      <c r="J67" s="341">
        <f t="shared" si="1"/>
        <v>0</v>
      </c>
      <c r="K67" s="339"/>
      <c r="L67" s="339" t="str">
        <f t="shared" si="2"/>
        <v/>
      </c>
      <c r="M67" s="342" t="str">
        <f t="shared" si="3"/>
        <v/>
      </c>
    </row>
    <row r="68" spans="1:13">
      <c r="A68" s="335">
        <f t="shared" si="0"/>
        <v>66</v>
      </c>
      <c r="B68" s="336"/>
      <c r="C68" s="337"/>
      <c r="D68" s="338"/>
      <c r="E68" s="336"/>
      <c r="F68" s="339"/>
      <c r="G68" s="336"/>
      <c r="H68" s="337"/>
      <c r="I68" s="340">
        <f t="shared" ref="I68:J131" si="4">D68</f>
        <v>0</v>
      </c>
      <c r="J68" s="341">
        <f t="shared" si="4"/>
        <v>0</v>
      </c>
      <c r="K68" s="339"/>
      <c r="L68" s="339" t="str">
        <f t="shared" ref="L68:L131" si="5">IF(AND(F68=0,K68=0),"",K68-F68)</f>
        <v/>
      </c>
      <c r="M68" s="342" t="str">
        <f t="shared" si="3"/>
        <v/>
      </c>
    </row>
    <row r="69" spans="1:13">
      <c r="A69" s="335">
        <f t="shared" si="0"/>
        <v>67</v>
      </c>
      <c r="B69" s="336"/>
      <c r="C69" s="337"/>
      <c r="D69" s="338"/>
      <c r="E69" s="336"/>
      <c r="F69" s="339"/>
      <c r="G69" s="336"/>
      <c r="H69" s="337"/>
      <c r="I69" s="340">
        <f t="shared" si="4"/>
        <v>0</v>
      </c>
      <c r="J69" s="341">
        <f t="shared" si="4"/>
        <v>0</v>
      </c>
      <c r="K69" s="339"/>
      <c r="L69" s="339" t="str">
        <f t="shared" si="5"/>
        <v/>
      </c>
      <c r="M69" s="342" t="str">
        <f t="shared" ref="M69:M132" si="6">IF(OR(F69&gt;0,K69&gt;0),"印刷範囲","")</f>
        <v/>
      </c>
    </row>
    <row r="70" spans="1:13">
      <c r="A70" s="335">
        <f t="shared" si="0"/>
        <v>68</v>
      </c>
      <c r="B70" s="336"/>
      <c r="C70" s="337"/>
      <c r="D70" s="338"/>
      <c r="E70" s="336"/>
      <c r="F70" s="339"/>
      <c r="G70" s="336"/>
      <c r="H70" s="337"/>
      <c r="I70" s="340">
        <f t="shared" si="4"/>
        <v>0</v>
      </c>
      <c r="J70" s="341">
        <f t="shared" si="4"/>
        <v>0</v>
      </c>
      <c r="K70" s="339"/>
      <c r="L70" s="339" t="str">
        <f t="shared" si="5"/>
        <v/>
      </c>
      <c r="M70" s="342" t="str">
        <f t="shared" si="6"/>
        <v/>
      </c>
    </row>
    <row r="71" spans="1:13">
      <c r="A71" s="335">
        <f t="shared" si="0"/>
        <v>69</v>
      </c>
      <c r="B71" s="336"/>
      <c r="C71" s="337"/>
      <c r="D71" s="338"/>
      <c r="E71" s="336"/>
      <c r="F71" s="339"/>
      <c r="G71" s="336"/>
      <c r="H71" s="337"/>
      <c r="I71" s="340">
        <f t="shared" si="4"/>
        <v>0</v>
      </c>
      <c r="J71" s="341">
        <f t="shared" si="4"/>
        <v>0</v>
      </c>
      <c r="K71" s="339"/>
      <c r="L71" s="339" t="str">
        <f t="shared" si="5"/>
        <v/>
      </c>
      <c r="M71" s="342" t="str">
        <f t="shared" si="6"/>
        <v/>
      </c>
    </row>
    <row r="72" spans="1:13">
      <c r="A72" s="335">
        <f t="shared" si="0"/>
        <v>70</v>
      </c>
      <c r="B72" s="336"/>
      <c r="C72" s="337"/>
      <c r="D72" s="338"/>
      <c r="E72" s="336"/>
      <c r="F72" s="339"/>
      <c r="G72" s="336"/>
      <c r="H72" s="337"/>
      <c r="I72" s="340">
        <f t="shared" si="4"/>
        <v>0</v>
      </c>
      <c r="J72" s="341">
        <f t="shared" si="4"/>
        <v>0</v>
      </c>
      <c r="K72" s="339"/>
      <c r="L72" s="339" t="str">
        <f t="shared" si="5"/>
        <v/>
      </c>
      <c r="M72" s="342" t="str">
        <f t="shared" si="6"/>
        <v/>
      </c>
    </row>
    <row r="73" spans="1:13">
      <c r="A73" s="335">
        <f t="shared" si="0"/>
        <v>71</v>
      </c>
      <c r="B73" s="336"/>
      <c r="C73" s="337"/>
      <c r="D73" s="338"/>
      <c r="E73" s="336"/>
      <c r="F73" s="339"/>
      <c r="G73" s="336"/>
      <c r="H73" s="337"/>
      <c r="I73" s="340">
        <f t="shared" si="4"/>
        <v>0</v>
      </c>
      <c r="J73" s="341">
        <f t="shared" si="4"/>
        <v>0</v>
      </c>
      <c r="K73" s="339"/>
      <c r="L73" s="339" t="str">
        <f t="shared" si="5"/>
        <v/>
      </c>
      <c r="M73" s="342" t="str">
        <f t="shared" si="6"/>
        <v/>
      </c>
    </row>
    <row r="74" spans="1:13">
      <c r="A74" s="335">
        <f t="shared" si="0"/>
        <v>72</v>
      </c>
      <c r="B74" s="336"/>
      <c r="C74" s="337"/>
      <c r="D74" s="338"/>
      <c r="E74" s="336"/>
      <c r="F74" s="339"/>
      <c r="G74" s="336"/>
      <c r="H74" s="337"/>
      <c r="I74" s="340">
        <f t="shared" si="4"/>
        <v>0</v>
      </c>
      <c r="J74" s="341">
        <f t="shared" si="4"/>
        <v>0</v>
      </c>
      <c r="K74" s="339"/>
      <c r="L74" s="339" t="str">
        <f t="shared" si="5"/>
        <v/>
      </c>
      <c r="M74" s="342" t="str">
        <f t="shared" si="6"/>
        <v/>
      </c>
    </row>
    <row r="75" spans="1:13">
      <c r="A75" s="335">
        <f t="shared" si="0"/>
        <v>73</v>
      </c>
      <c r="B75" s="336"/>
      <c r="C75" s="337"/>
      <c r="D75" s="338"/>
      <c r="E75" s="336"/>
      <c r="F75" s="339"/>
      <c r="G75" s="336"/>
      <c r="H75" s="337"/>
      <c r="I75" s="340">
        <f t="shared" si="4"/>
        <v>0</v>
      </c>
      <c r="J75" s="341">
        <f t="shared" si="4"/>
        <v>0</v>
      </c>
      <c r="K75" s="339"/>
      <c r="L75" s="339" t="str">
        <f t="shared" si="5"/>
        <v/>
      </c>
      <c r="M75" s="342" t="str">
        <f t="shared" si="6"/>
        <v/>
      </c>
    </row>
    <row r="76" spans="1:13">
      <c r="A76" s="335">
        <f t="shared" si="0"/>
        <v>74</v>
      </c>
      <c r="B76" s="336"/>
      <c r="C76" s="337"/>
      <c r="D76" s="338"/>
      <c r="E76" s="336"/>
      <c r="F76" s="339"/>
      <c r="G76" s="336"/>
      <c r="H76" s="337"/>
      <c r="I76" s="340">
        <f t="shared" si="4"/>
        <v>0</v>
      </c>
      <c r="J76" s="341">
        <f t="shared" si="4"/>
        <v>0</v>
      </c>
      <c r="K76" s="339"/>
      <c r="L76" s="339" t="str">
        <f t="shared" si="5"/>
        <v/>
      </c>
      <c r="M76" s="342" t="str">
        <f t="shared" si="6"/>
        <v/>
      </c>
    </row>
    <row r="77" spans="1:13">
      <c r="A77" s="335">
        <f t="shared" si="0"/>
        <v>75</v>
      </c>
      <c r="B77" s="336"/>
      <c r="C77" s="337"/>
      <c r="D77" s="338"/>
      <c r="E77" s="336"/>
      <c r="F77" s="339"/>
      <c r="G77" s="336"/>
      <c r="H77" s="337"/>
      <c r="I77" s="340">
        <f t="shared" si="4"/>
        <v>0</v>
      </c>
      <c r="J77" s="341">
        <f t="shared" si="4"/>
        <v>0</v>
      </c>
      <c r="K77" s="339"/>
      <c r="L77" s="339" t="str">
        <f t="shared" si="5"/>
        <v/>
      </c>
      <c r="M77" s="342" t="str">
        <f t="shared" si="6"/>
        <v/>
      </c>
    </row>
    <row r="78" spans="1:13">
      <c r="A78" s="335">
        <f t="shared" si="0"/>
        <v>76</v>
      </c>
      <c r="B78" s="336"/>
      <c r="C78" s="337"/>
      <c r="D78" s="338"/>
      <c r="E78" s="336"/>
      <c r="F78" s="339"/>
      <c r="G78" s="336"/>
      <c r="H78" s="337"/>
      <c r="I78" s="340">
        <f t="shared" si="4"/>
        <v>0</v>
      </c>
      <c r="J78" s="341">
        <f t="shared" si="4"/>
        <v>0</v>
      </c>
      <c r="K78" s="339"/>
      <c r="L78" s="339" t="str">
        <f t="shared" si="5"/>
        <v/>
      </c>
      <c r="M78" s="342" t="str">
        <f t="shared" si="6"/>
        <v/>
      </c>
    </row>
    <row r="79" spans="1:13">
      <c r="A79" s="335">
        <f t="shared" si="0"/>
        <v>77</v>
      </c>
      <c r="B79" s="336"/>
      <c r="C79" s="337"/>
      <c r="D79" s="338"/>
      <c r="E79" s="336"/>
      <c r="F79" s="339"/>
      <c r="G79" s="336"/>
      <c r="H79" s="337"/>
      <c r="I79" s="340">
        <f t="shared" si="4"/>
        <v>0</v>
      </c>
      <c r="J79" s="341">
        <f t="shared" si="4"/>
        <v>0</v>
      </c>
      <c r="K79" s="339"/>
      <c r="L79" s="339" t="str">
        <f t="shared" si="5"/>
        <v/>
      </c>
      <c r="M79" s="342" t="str">
        <f t="shared" si="6"/>
        <v/>
      </c>
    </row>
    <row r="80" spans="1:13">
      <c r="A80" s="335">
        <f t="shared" si="0"/>
        <v>78</v>
      </c>
      <c r="B80" s="336"/>
      <c r="C80" s="337"/>
      <c r="D80" s="338"/>
      <c r="E80" s="336"/>
      <c r="F80" s="339"/>
      <c r="G80" s="336"/>
      <c r="H80" s="337"/>
      <c r="I80" s="340">
        <f t="shared" si="4"/>
        <v>0</v>
      </c>
      <c r="J80" s="341">
        <f t="shared" si="4"/>
        <v>0</v>
      </c>
      <c r="K80" s="339"/>
      <c r="L80" s="339" t="str">
        <f t="shared" si="5"/>
        <v/>
      </c>
      <c r="M80" s="342" t="str">
        <f t="shared" si="6"/>
        <v/>
      </c>
    </row>
    <row r="81" spans="1:13">
      <c r="A81" s="335">
        <f t="shared" si="0"/>
        <v>79</v>
      </c>
      <c r="B81" s="336"/>
      <c r="C81" s="337"/>
      <c r="D81" s="338"/>
      <c r="E81" s="336"/>
      <c r="F81" s="339"/>
      <c r="G81" s="336"/>
      <c r="H81" s="337"/>
      <c r="I81" s="340">
        <f t="shared" si="4"/>
        <v>0</v>
      </c>
      <c r="J81" s="341">
        <f t="shared" si="4"/>
        <v>0</v>
      </c>
      <c r="K81" s="339"/>
      <c r="L81" s="339" t="str">
        <f t="shared" si="5"/>
        <v/>
      </c>
      <c r="M81" s="342" t="str">
        <f t="shared" si="6"/>
        <v/>
      </c>
    </row>
    <row r="82" spans="1:13">
      <c r="A82" s="335">
        <f t="shared" si="0"/>
        <v>80</v>
      </c>
      <c r="B82" s="336"/>
      <c r="C82" s="337"/>
      <c r="D82" s="338"/>
      <c r="E82" s="336"/>
      <c r="F82" s="339"/>
      <c r="G82" s="336"/>
      <c r="H82" s="337"/>
      <c r="I82" s="340">
        <f t="shared" si="4"/>
        <v>0</v>
      </c>
      <c r="J82" s="341">
        <f t="shared" si="4"/>
        <v>0</v>
      </c>
      <c r="K82" s="339"/>
      <c r="L82" s="339" t="str">
        <f t="shared" si="5"/>
        <v/>
      </c>
      <c r="M82" s="342" t="str">
        <f t="shared" si="6"/>
        <v/>
      </c>
    </row>
    <row r="83" spans="1:13">
      <c r="A83" s="335">
        <f t="shared" si="0"/>
        <v>81</v>
      </c>
      <c r="B83" s="336"/>
      <c r="C83" s="337"/>
      <c r="D83" s="338"/>
      <c r="E83" s="336"/>
      <c r="F83" s="339"/>
      <c r="G83" s="336"/>
      <c r="H83" s="337"/>
      <c r="I83" s="340">
        <f t="shared" si="4"/>
        <v>0</v>
      </c>
      <c r="J83" s="341">
        <f t="shared" si="4"/>
        <v>0</v>
      </c>
      <c r="K83" s="339"/>
      <c r="L83" s="339" t="str">
        <f t="shared" si="5"/>
        <v/>
      </c>
      <c r="M83" s="342" t="str">
        <f t="shared" si="6"/>
        <v/>
      </c>
    </row>
    <row r="84" spans="1:13">
      <c r="A84" s="335">
        <f t="shared" si="0"/>
        <v>82</v>
      </c>
      <c r="B84" s="336"/>
      <c r="C84" s="337"/>
      <c r="D84" s="338"/>
      <c r="E84" s="336"/>
      <c r="F84" s="339"/>
      <c r="G84" s="336"/>
      <c r="H84" s="337"/>
      <c r="I84" s="340">
        <f t="shared" si="4"/>
        <v>0</v>
      </c>
      <c r="J84" s="341">
        <f t="shared" si="4"/>
        <v>0</v>
      </c>
      <c r="K84" s="339"/>
      <c r="L84" s="339" t="str">
        <f t="shared" si="5"/>
        <v/>
      </c>
      <c r="M84" s="342" t="str">
        <f t="shared" si="6"/>
        <v/>
      </c>
    </row>
    <row r="85" spans="1:13">
      <c r="A85" s="335">
        <f t="shared" si="0"/>
        <v>83</v>
      </c>
      <c r="B85" s="336"/>
      <c r="C85" s="337"/>
      <c r="D85" s="338"/>
      <c r="E85" s="336"/>
      <c r="F85" s="339"/>
      <c r="G85" s="336"/>
      <c r="H85" s="337"/>
      <c r="I85" s="340">
        <f t="shared" si="4"/>
        <v>0</v>
      </c>
      <c r="J85" s="341">
        <f t="shared" si="4"/>
        <v>0</v>
      </c>
      <c r="K85" s="339"/>
      <c r="L85" s="339" t="str">
        <f t="shared" si="5"/>
        <v/>
      </c>
      <c r="M85" s="342" t="str">
        <f t="shared" si="6"/>
        <v/>
      </c>
    </row>
    <row r="86" spans="1:13">
      <c r="A86" s="335">
        <f t="shared" si="0"/>
        <v>84</v>
      </c>
      <c r="B86" s="336"/>
      <c r="C86" s="337"/>
      <c r="D86" s="338"/>
      <c r="E86" s="336"/>
      <c r="F86" s="339"/>
      <c r="G86" s="336"/>
      <c r="H86" s="337"/>
      <c r="I86" s="340">
        <f t="shared" si="4"/>
        <v>0</v>
      </c>
      <c r="J86" s="341">
        <f t="shared" si="4"/>
        <v>0</v>
      </c>
      <c r="K86" s="339"/>
      <c r="L86" s="339" t="str">
        <f t="shared" si="5"/>
        <v/>
      </c>
      <c r="M86" s="342" t="str">
        <f t="shared" si="6"/>
        <v/>
      </c>
    </row>
    <row r="87" spans="1:13">
      <c r="A87" s="335">
        <f t="shared" si="0"/>
        <v>85</v>
      </c>
      <c r="B87" s="336"/>
      <c r="C87" s="337"/>
      <c r="D87" s="338"/>
      <c r="E87" s="336"/>
      <c r="F87" s="339"/>
      <c r="G87" s="336"/>
      <c r="H87" s="337"/>
      <c r="I87" s="340">
        <f t="shared" si="4"/>
        <v>0</v>
      </c>
      <c r="J87" s="341">
        <f t="shared" si="4"/>
        <v>0</v>
      </c>
      <c r="K87" s="339"/>
      <c r="L87" s="339" t="str">
        <f t="shared" si="5"/>
        <v/>
      </c>
      <c r="M87" s="342" t="str">
        <f t="shared" si="6"/>
        <v/>
      </c>
    </row>
    <row r="88" spans="1:13">
      <c r="A88" s="335">
        <f t="shared" si="0"/>
        <v>86</v>
      </c>
      <c r="B88" s="336"/>
      <c r="C88" s="337"/>
      <c r="D88" s="338"/>
      <c r="E88" s="336"/>
      <c r="F88" s="339"/>
      <c r="G88" s="336"/>
      <c r="H88" s="337"/>
      <c r="I88" s="340">
        <f t="shared" si="4"/>
        <v>0</v>
      </c>
      <c r="J88" s="341">
        <f t="shared" si="4"/>
        <v>0</v>
      </c>
      <c r="K88" s="339"/>
      <c r="L88" s="339" t="str">
        <f t="shared" si="5"/>
        <v/>
      </c>
      <c r="M88" s="342" t="str">
        <f t="shared" si="6"/>
        <v/>
      </c>
    </row>
    <row r="89" spans="1:13">
      <c r="A89" s="335">
        <f t="shared" si="0"/>
        <v>87</v>
      </c>
      <c r="B89" s="336"/>
      <c r="C89" s="337"/>
      <c r="D89" s="338"/>
      <c r="E89" s="336"/>
      <c r="F89" s="339"/>
      <c r="G89" s="336"/>
      <c r="H89" s="337"/>
      <c r="I89" s="340">
        <f t="shared" si="4"/>
        <v>0</v>
      </c>
      <c r="J89" s="341">
        <f t="shared" si="4"/>
        <v>0</v>
      </c>
      <c r="K89" s="339"/>
      <c r="L89" s="339" t="str">
        <f t="shared" si="5"/>
        <v/>
      </c>
      <c r="M89" s="342" t="str">
        <f t="shared" si="6"/>
        <v/>
      </c>
    </row>
    <row r="90" spans="1:13">
      <c r="A90" s="335">
        <f t="shared" si="0"/>
        <v>88</v>
      </c>
      <c r="B90" s="336"/>
      <c r="C90" s="337"/>
      <c r="D90" s="338"/>
      <c r="E90" s="336"/>
      <c r="F90" s="339"/>
      <c r="G90" s="336"/>
      <c r="H90" s="337"/>
      <c r="I90" s="340">
        <f t="shared" si="4"/>
        <v>0</v>
      </c>
      <c r="J90" s="341">
        <f t="shared" si="4"/>
        <v>0</v>
      </c>
      <c r="K90" s="339"/>
      <c r="L90" s="339" t="str">
        <f t="shared" si="5"/>
        <v/>
      </c>
      <c r="M90" s="342" t="str">
        <f t="shared" si="6"/>
        <v/>
      </c>
    </row>
    <row r="91" spans="1:13">
      <c r="A91" s="335">
        <f t="shared" si="0"/>
        <v>89</v>
      </c>
      <c r="B91" s="336"/>
      <c r="C91" s="337"/>
      <c r="D91" s="338"/>
      <c r="E91" s="336"/>
      <c r="F91" s="339"/>
      <c r="G91" s="336"/>
      <c r="H91" s="337"/>
      <c r="I91" s="340">
        <f t="shared" si="4"/>
        <v>0</v>
      </c>
      <c r="J91" s="341">
        <f t="shared" si="4"/>
        <v>0</v>
      </c>
      <c r="K91" s="339"/>
      <c r="L91" s="339" t="str">
        <f t="shared" si="5"/>
        <v/>
      </c>
      <c r="M91" s="342" t="str">
        <f t="shared" si="6"/>
        <v/>
      </c>
    </row>
    <row r="92" spans="1:13">
      <c r="A92" s="335">
        <f t="shared" si="0"/>
        <v>90</v>
      </c>
      <c r="B92" s="336"/>
      <c r="C92" s="337"/>
      <c r="D92" s="338"/>
      <c r="E92" s="336"/>
      <c r="F92" s="339"/>
      <c r="G92" s="336"/>
      <c r="H92" s="337"/>
      <c r="I92" s="340">
        <f t="shared" si="4"/>
        <v>0</v>
      </c>
      <c r="J92" s="341">
        <f t="shared" si="4"/>
        <v>0</v>
      </c>
      <c r="K92" s="339"/>
      <c r="L92" s="339" t="str">
        <f t="shared" si="5"/>
        <v/>
      </c>
      <c r="M92" s="342" t="str">
        <f t="shared" si="6"/>
        <v/>
      </c>
    </row>
    <row r="93" spans="1:13">
      <c r="A93" s="335">
        <f t="shared" si="0"/>
        <v>91</v>
      </c>
      <c r="B93" s="336"/>
      <c r="C93" s="337"/>
      <c r="D93" s="338"/>
      <c r="E93" s="336"/>
      <c r="F93" s="339"/>
      <c r="G93" s="336"/>
      <c r="H93" s="337"/>
      <c r="I93" s="340">
        <f t="shared" si="4"/>
        <v>0</v>
      </c>
      <c r="J93" s="341">
        <f t="shared" si="4"/>
        <v>0</v>
      </c>
      <c r="K93" s="339"/>
      <c r="L93" s="339" t="str">
        <f t="shared" si="5"/>
        <v/>
      </c>
      <c r="M93" s="342" t="str">
        <f t="shared" si="6"/>
        <v/>
      </c>
    </row>
    <row r="94" spans="1:13">
      <c r="A94" s="335">
        <f t="shared" si="0"/>
        <v>92</v>
      </c>
      <c r="B94" s="336"/>
      <c r="C94" s="337"/>
      <c r="D94" s="338"/>
      <c r="E94" s="336"/>
      <c r="F94" s="339"/>
      <c r="G94" s="336"/>
      <c r="H94" s="337"/>
      <c r="I94" s="340">
        <f t="shared" si="4"/>
        <v>0</v>
      </c>
      <c r="J94" s="341">
        <f t="shared" si="4"/>
        <v>0</v>
      </c>
      <c r="K94" s="339"/>
      <c r="L94" s="339" t="str">
        <f t="shared" si="5"/>
        <v/>
      </c>
      <c r="M94" s="342" t="str">
        <f t="shared" si="6"/>
        <v/>
      </c>
    </row>
    <row r="95" spans="1:13">
      <c r="A95" s="335">
        <f t="shared" si="0"/>
        <v>93</v>
      </c>
      <c r="B95" s="336"/>
      <c r="C95" s="337"/>
      <c r="D95" s="338"/>
      <c r="E95" s="336"/>
      <c r="F95" s="339"/>
      <c r="G95" s="336"/>
      <c r="H95" s="337"/>
      <c r="I95" s="340">
        <f t="shared" si="4"/>
        <v>0</v>
      </c>
      <c r="J95" s="341">
        <f t="shared" si="4"/>
        <v>0</v>
      </c>
      <c r="K95" s="339"/>
      <c r="L95" s="339" t="str">
        <f t="shared" si="5"/>
        <v/>
      </c>
      <c r="M95" s="342" t="str">
        <f t="shared" si="6"/>
        <v/>
      </c>
    </row>
    <row r="96" spans="1:13">
      <c r="A96" s="335">
        <f t="shared" si="0"/>
        <v>94</v>
      </c>
      <c r="B96" s="336"/>
      <c r="C96" s="337"/>
      <c r="D96" s="338"/>
      <c r="E96" s="336"/>
      <c r="F96" s="339"/>
      <c r="G96" s="336"/>
      <c r="H96" s="337"/>
      <c r="I96" s="340">
        <f t="shared" si="4"/>
        <v>0</v>
      </c>
      <c r="J96" s="341">
        <f t="shared" si="4"/>
        <v>0</v>
      </c>
      <c r="K96" s="339"/>
      <c r="L96" s="339" t="str">
        <f t="shared" si="5"/>
        <v/>
      </c>
      <c r="M96" s="342" t="str">
        <f t="shared" si="6"/>
        <v/>
      </c>
    </row>
    <row r="97" spans="1:13">
      <c r="A97" s="335">
        <f t="shared" si="0"/>
        <v>95</v>
      </c>
      <c r="B97" s="336"/>
      <c r="C97" s="337"/>
      <c r="D97" s="338"/>
      <c r="E97" s="336"/>
      <c r="F97" s="339"/>
      <c r="G97" s="336"/>
      <c r="H97" s="337"/>
      <c r="I97" s="340">
        <f t="shared" si="4"/>
        <v>0</v>
      </c>
      <c r="J97" s="341">
        <f t="shared" si="4"/>
        <v>0</v>
      </c>
      <c r="K97" s="339"/>
      <c r="L97" s="339" t="str">
        <f t="shared" si="5"/>
        <v/>
      </c>
      <c r="M97" s="342" t="str">
        <f t="shared" si="6"/>
        <v/>
      </c>
    </row>
    <row r="98" spans="1:13">
      <c r="A98" s="335">
        <f t="shared" si="0"/>
        <v>96</v>
      </c>
      <c r="B98" s="336"/>
      <c r="C98" s="337"/>
      <c r="D98" s="338"/>
      <c r="E98" s="336"/>
      <c r="F98" s="339"/>
      <c r="G98" s="336"/>
      <c r="H98" s="337"/>
      <c r="I98" s="340">
        <f t="shared" si="4"/>
        <v>0</v>
      </c>
      <c r="J98" s="341">
        <f t="shared" si="4"/>
        <v>0</v>
      </c>
      <c r="K98" s="339"/>
      <c r="L98" s="339" t="str">
        <f t="shared" si="5"/>
        <v/>
      </c>
      <c r="M98" s="342" t="str">
        <f t="shared" si="6"/>
        <v/>
      </c>
    </row>
    <row r="99" spans="1:13">
      <c r="A99" s="335">
        <f t="shared" si="0"/>
        <v>97</v>
      </c>
      <c r="B99" s="336"/>
      <c r="C99" s="337"/>
      <c r="D99" s="338"/>
      <c r="E99" s="336"/>
      <c r="F99" s="339"/>
      <c r="G99" s="336"/>
      <c r="H99" s="337"/>
      <c r="I99" s="340">
        <f t="shared" si="4"/>
        <v>0</v>
      </c>
      <c r="J99" s="341">
        <f t="shared" si="4"/>
        <v>0</v>
      </c>
      <c r="K99" s="339"/>
      <c r="L99" s="339" t="str">
        <f t="shared" si="5"/>
        <v/>
      </c>
      <c r="M99" s="342" t="str">
        <f t="shared" si="6"/>
        <v/>
      </c>
    </row>
    <row r="100" spans="1:13">
      <c r="A100" s="335">
        <f t="shared" si="0"/>
        <v>98</v>
      </c>
      <c r="B100" s="336"/>
      <c r="C100" s="337"/>
      <c r="D100" s="338"/>
      <c r="E100" s="336"/>
      <c r="F100" s="339"/>
      <c r="G100" s="336"/>
      <c r="H100" s="337"/>
      <c r="I100" s="340">
        <f t="shared" si="4"/>
        <v>0</v>
      </c>
      <c r="J100" s="341">
        <f t="shared" si="4"/>
        <v>0</v>
      </c>
      <c r="K100" s="339"/>
      <c r="L100" s="339" t="str">
        <f t="shared" si="5"/>
        <v/>
      </c>
      <c r="M100" s="342" t="str">
        <f t="shared" si="6"/>
        <v/>
      </c>
    </row>
    <row r="101" spans="1:13">
      <c r="A101" s="335">
        <f t="shared" si="0"/>
        <v>99</v>
      </c>
      <c r="B101" s="336"/>
      <c r="C101" s="337"/>
      <c r="D101" s="338"/>
      <c r="E101" s="336"/>
      <c r="F101" s="339"/>
      <c r="G101" s="336"/>
      <c r="H101" s="337"/>
      <c r="I101" s="340">
        <f t="shared" si="4"/>
        <v>0</v>
      </c>
      <c r="J101" s="341">
        <f t="shared" si="4"/>
        <v>0</v>
      </c>
      <c r="K101" s="339"/>
      <c r="L101" s="339" t="str">
        <f t="shared" si="5"/>
        <v/>
      </c>
      <c r="M101" s="342" t="str">
        <f t="shared" si="6"/>
        <v/>
      </c>
    </row>
    <row r="102" spans="1:13">
      <c r="A102" s="335">
        <f t="shared" si="0"/>
        <v>100</v>
      </c>
      <c r="B102" s="336"/>
      <c r="C102" s="337"/>
      <c r="D102" s="338"/>
      <c r="E102" s="336"/>
      <c r="F102" s="339"/>
      <c r="G102" s="336"/>
      <c r="H102" s="337"/>
      <c r="I102" s="340">
        <f t="shared" si="4"/>
        <v>0</v>
      </c>
      <c r="J102" s="341">
        <f t="shared" si="4"/>
        <v>0</v>
      </c>
      <c r="K102" s="339"/>
      <c r="L102" s="339" t="str">
        <f t="shared" si="5"/>
        <v/>
      </c>
      <c r="M102" s="342" t="str">
        <f t="shared" si="6"/>
        <v/>
      </c>
    </row>
    <row r="103" spans="1:13">
      <c r="A103" s="335">
        <f t="shared" si="0"/>
        <v>101</v>
      </c>
      <c r="B103" s="336"/>
      <c r="C103" s="337"/>
      <c r="D103" s="338"/>
      <c r="E103" s="336"/>
      <c r="F103" s="339"/>
      <c r="G103" s="336"/>
      <c r="H103" s="337"/>
      <c r="I103" s="340">
        <f t="shared" si="4"/>
        <v>0</v>
      </c>
      <c r="J103" s="341">
        <f t="shared" si="4"/>
        <v>0</v>
      </c>
      <c r="K103" s="339"/>
      <c r="L103" s="339" t="str">
        <f t="shared" si="5"/>
        <v/>
      </c>
      <c r="M103" s="342" t="str">
        <f t="shared" si="6"/>
        <v/>
      </c>
    </row>
    <row r="104" spans="1:13">
      <c r="A104" s="335">
        <f t="shared" si="0"/>
        <v>102</v>
      </c>
      <c r="B104" s="336"/>
      <c r="C104" s="337"/>
      <c r="D104" s="338"/>
      <c r="E104" s="336"/>
      <c r="F104" s="339"/>
      <c r="G104" s="336"/>
      <c r="H104" s="337"/>
      <c r="I104" s="340">
        <f t="shared" si="4"/>
        <v>0</v>
      </c>
      <c r="J104" s="341">
        <f t="shared" si="4"/>
        <v>0</v>
      </c>
      <c r="K104" s="339"/>
      <c r="L104" s="339" t="str">
        <f t="shared" si="5"/>
        <v/>
      </c>
      <c r="M104" s="342" t="str">
        <f t="shared" si="6"/>
        <v/>
      </c>
    </row>
    <row r="105" spans="1:13">
      <c r="A105" s="335">
        <f t="shared" si="0"/>
        <v>103</v>
      </c>
      <c r="B105" s="336"/>
      <c r="C105" s="337"/>
      <c r="D105" s="338"/>
      <c r="E105" s="336"/>
      <c r="F105" s="339"/>
      <c r="G105" s="336"/>
      <c r="H105" s="337"/>
      <c r="I105" s="340">
        <f t="shared" si="4"/>
        <v>0</v>
      </c>
      <c r="J105" s="341">
        <f t="shared" si="4"/>
        <v>0</v>
      </c>
      <c r="K105" s="339"/>
      <c r="L105" s="339" t="str">
        <f t="shared" si="5"/>
        <v/>
      </c>
      <c r="M105" s="342" t="str">
        <f t="shared" si="6"/>
        <v/>
      </c>
    </row>
    <row r="106" spans="1:13">
      <c r="A106" s="335">
        <f t="shared" si="0"/>
        <v>104</v>
      </c>
      <c r="B106" s="336"/>
      <c r="C106" s="337"/>
      <c r="D106" s="338"/>
      <c r="E106" s="336"/>
      <c r="F106" s="339"/>
      <c r="G106" s="336"/>
      <c r="H106" s="337"/>
      <c r="I106" s="340">
        <f t="shared" si="4"/>
        <v>0</v>
      </c>
      <c r="J106" s="341">
        <f t="shared" si="4"/>
        <v>0</v>
      </c>
      <c r="K106" s="339"/>
      <c r="L106" s="339" t="str">
        <f t="shared" si="5"/>
        <v/>
      </c>
      <c r="M106" s="342" t="str">
        <f t="shared" si="6"/>
        <v/>
      </c>
    </row>
    <row r="107" spans="1:13">
      <c r="A107" s="335">
        <f t="shared" si="0"/>
        <v>105</v>
      </c>
      <c r="B107" s="336"/>
      <c r="C107" s="337"/>
      <c r="D107" s="338"/>
      <c r="E107" s="336"/>
      <c r="F107" s="339"/>
      <c r="G107" s="336"/>
      <c r="H107" s="337"/>
      <c r="I107" s="340">
        <f t="shared" si="4"/>
        <v>0</v>
      </c>
      <c r="J107" s="341">
        <f t="shared" si="4"/>
        <v>0</v>
      </c>
      <c r="K107" s="339"/>
      <c r="L107" s="339" t="str">
        <f t="shared" si="5"/>
        <v/>
      </c>
      <c r="M107" s="342" t="str">
        <f t="shared" si="6"/>
        <v/>
      </c>
    </row>
    <row r="108" spans="1:13">
      <c r="A108" s="335">
        <f t="shared" si="0"/>
        <v>106</v>
      </c>
      <c r="B108" s="336"/>
      <c r="C108" s="337"/>
      <c r="D108" s="338"/>
      <c r="E108" s="336"/>
      <c r="F108" s="339"/>
      <c r="G108" s="336"/>
      <c r="H108" s="337"/>
      <c r="I108" s="340">
        <f t="shared" si="4"/>
        <v>0</v>
      </c>
      <c r="J108" s="341">
        <f t="shared" si="4"/>
        <v>0</v>
      </c>
      <c r="K108" s="339"/>
      <c r="L108" s="339" t="str">
        <f t="shared" si="5"/>
        <v/>
      </c>
      <c r="M108" s="342" t="str">
        <f t="shared" si="6"/>
        <v/>
      </c>
    </row>
    <row r="109" spans="1:13">
      <c r="A109" s="335">
        <f t="shared" si="0"/>
        <v>107</v>
      </c>
      <c r="B109" s="336"/>
      <c r="C109" s="337"/>
      <c r="D109" s="338"/>
      <c r="E109" s="336"/>
      <c r="F109" s="339"/>
      <c r="G109" s="336"/>
      <c r="H109" s="337"/>
      <c r="I109" s="340">
        <f t="shared" si="4"/>
        <v>0</v>
      </c>
      <c r="J109" s="341">
        <f t="shared" si="4"/>
        <v>0</v>
      </c>
      <c r="K109" s="339"/>
      <c r="L109" s="339" t="str">
        <f t="shared" si="5"/>
        <v/>
      </c>
      <c r="M109" s="342" t="str">
        <f t="shared" si="6"/>
        <v/>
      </c>
    </row>
    <row r="110" spans="1:13">
      <c r="A110" s="335">
        <f t="shared" si="0"/>
        <v>108</v>
      </c>
      <c r="B110" s="336"/>
      <c r="C110" s="337"/>
      <c r="D110" s="338"/>
      <c r="E110" s="336"/>
      <c r="F110" s="339"/>
      <c r="G110" s="336"/>
      <c r="H110" s="337"/>
      <c r="I110" s="340">
        <f t="shared" si="4"/>
        <v>0</v>
      </c>
      <c r="J110" s="341">
        <f t="shared" si="4"/>
        <v>0</v>
      </c>
      <c r="K110" s="339"/>
      <c r="L110" s="339" t="str">
        <f t="shared" si="5"/>
        <v/>
      </c>
      <c r="M110" s="342" t="str">
        <f t="shared" si="6"/>
        <v/>
      </c>
    </row>
    <row r="111" spans="1:13">
      <c r="A111" s="335">
        <f t="shared" si="0"/>
        <v>109</v>
      </c>
      <c r="B111" s="336"/>
      <c r="C111" s="337"/>
      <c r="D111" s="338"/>
      <c r="E111" s="336"/>
      <c r="F111" s="339"/>
      <c r="G111" s="336"/>
      <c r="H111" s="337"/>
      <c r="I111" s="340">
        <f t="shared" si="4"/>
        <v>0</v>
      </c>
      <c r="J111" s="341">
        <f t="shared" si="4"/>
        <v>0</v>
      </c>
      <c r="K111" s="339"/>
      <c r="L111" s="339" t="str">
        <f t="shared" si="5"/>
        <v/>
      </c>
      <c r="M111" s="342" t="str">
        <f t="shared" si="6"/>
        <v/>
      </c>
    </row>
    <row r="112" spans="1:13">
      <c r="A112" s="335">
        <f t="shared" si="0"/>
        <v>110</v>
      </c>
      <c r="B112" s="336"/>
      <c r="C112" s="337"/>
      <c r="D112" s="338"/>
      <c r="E112" s="336"/>
      <c r="F112" s="339"/>
      <c r="G112" s="336"/>
      <c r="H112" s="337"/>
      <c r="I112" s="340">
        <f t="shared" si="4"/>
        <v>0</v>
      </c>
      <c r="J112" s="341">
        <f t="shared" si="4"/>
        <v>0</v>
      </c>
      <c r="K112" s="339"/>
      <c r="L112" s="339" t="str">
        <f t="shared" si="5"/>
        <v/>
      </c>
      <c r="M112" s="342" t="str">
        <f t="shared" si="6"/>
        <v/>
      </c>
    </row>
    <row r="113" spans="1:13">
      <c r="A113" s="335">
        <f t="shared" si="0"/>
        <v>111</v>
      </c>
      <c r="B113" s="336"/>
      <c r="C113" s="337"/>
      <c r="D113" s="338"/>
      <c r="E113" s="336"/>
      <c r="F113" s="339"/>
      <c r="G113" s="336"/>
      <c r="H113" s="337"/>
      <c r="I113" s="340">
        <f t="shared" si="4"/>
        <v>0</v>
      </c>
      <c r="J113" s="341">
        <f t="shared" si="4"/>
        <v>0</v>
      </c>
      <c r="K113" s="339"/>
      <c r="L113" s="339" t="str">
        <f t="shared" si="5"/>
        <v/>
      </c>
      <c r="M113" s="342" t="str">
        <f t="shared" si="6"/>
        <v/>
      </c>
    </row>
    <row r="114" spans="1:13">
      <c r="A114" s="335">
        <f t="shared" si="0"/>
        <v>112</v>
      </c>
      <c r="B114" s="336"/>
      <c r="C114" s="337"/>
      <c r="D114" s="338"/>
      <c r="E114" s="336"/>
      <c r="F114" s="339"/>
      <c r="G114" s="336"/>
      <c r="H114" s="337"/>
      <c r="I114" s="340">
        <f t="shared" si="4"/>
        <v>0</v>
      </c>
      <c r="J114" s="341">
        <f t="shared" si="4"/>
        <v>0</v>
      </c>
      <c r="K114" s="339"/>
      <c r="L114" s="339" t="str">
        <f t="shared" si="5"/>
        <v/>
      </c>
      <c r="M114" s="342" t="str">
        <f t="shared" si="6"/>
        <v/>
      </c>
    </row>
    <row r="115" spans="1:13">
      <c r="A115" s="335">
        <f t="shared" si="0"/>
        <v>113</v>
      </c>
      <c r="B115" s="336"/>
      <c r="C115" s="337"/>
      <c r="D115" s="338"/>
      <c r="E115" s="336"/>
      <c r="F115" s="339"/>
      <c r="G115" s="336"/>
      <c r="H115" s="337"/>
      <c r="I115" s="340">
        <f t="shared" si="4"/>
        <v>0</v>
      </c>
      <c r="J115" s="341">
        <f t="shared" si="4"/>
        <v>0</v>
      </c>
      <c r="K115" s="339"/>
      <c r="L115" s="339" t="str">
        <f t="shared" si="5"/>
        <v/>
      </c>
      <c r="M115" s="342" t="str">
        <f t="shared" si="6"/>
        <v/>
      </c>
    </row>
    <row r="116" spans="1:13">
      <c r="A116" s="335">
        <f t="shared" si="0"/>
        <v>114</v>
      </c>
      <c r="B116" s="336"/>
      <c r="C116" s="337"/>
      <c r="D116" s="338"/>
      <c r="E116" s="336"/>
      <c r="F116" s="339"/>
      <c r="G116" s="336"/>
      <c r="H116" s="337"/>
      <c r="I116" s="340">
        <f t="shared" si="4"/>
        <v>0</v>
      </c>
      <c r="J116" s="341">
        <f t="shared" si="4"/>
        <v>0</v>
      </c>
      <c r="K116" s="339"/>
      <c r="L116" s="339" t="str">
        <f t="shared" si="5"/>
        <v/>
      </c>
      <c r="M116" s="342" t="str">
        <f t="shared" si="6"/>
        <v/>
      </c>
    </row>
    <row r="117" spans="1:13">
      <c r="A117" s="335">
        <f t="shared" si="0"/>
        <v>115</v>
      </c>
      <c r="B117" s="336"/>
      <c r="C117" s="337"/>
      <c r="D117" s="338"/>
      <c r="E117" s="336"/>
      <c r="F117" s="339"/>
      <c r="G117" s="336"/>
      <c r="H117" s="337"/>
      <c r="I117" s="340">
        <f t="shared" si="4"/>
        <v>0</v>
      </c>
      <c r="J117" s="341">
        <f t="shared" si="4"/>
        <v>0</v>
      </c>
      <c r="K117" s="339"/>
      <c r="L117" s="339" t="str">
        <f t="shared" si="5"/>
        <v/>
      </c>
      <c r="M117" s="342" t="str">
        <f t="shared" si="6"/>
        <v/>
      </c>
    </row>
    <row r="118" spans="1:13">
      <c r="A118" s="335">
        <f t="shared" si="0"/>
        <v>116</v>
      </c>
      <c r="B118" s="336"/>
      <c r="C118" s="337"/>
      <c r="D118" s="338"/>
      <c r="E118" s="336"/>
      <c r="F118" s="339"/>
      <c r="G118" s="336"/>
      <c r="H118" s="337"/>
      <c r="I118" s="340">
        <f t="shared" si="4"/>
        <v>0</v>
      </c>
      <c r="J118" s="341">
        <f t="shared" si="4"/>
        <v>0</v>
      </c>
      <c r="K118" s="339"/>
      <c r="L118" s="339" t="str">
        <f t="shared" si="5"/>
        <v/>
      </c>
      <c r="M118" s="342" t="str">
        <f t="shared" si="6"/>
        <v/>
      </c>
    </row>
    <row r="119" spans="1:13">
      <c r="A119" s="335">
        <f t="shared" si="0"/>
        <v>117</v>
      </c>
      <c r="B119" s="336"/>
      <c r="C119" s="337"/>
      <c r="D119" s="338"/>
      <c r="E119" s="336"/>
      <c r="F119" s="339"/>
      <c r="G119" s="336"/>
      <c r="H119" s="337"/>
      <c r="I119" s="340">
        <f t="shared" si="4"/>
        <v>0</v>
      </c>
      <c r="J119" s="341">
        <f t="shared" si="4"/>
        <v>0</v>
      </c>
      <c r="K119" s="339"/>
      <c r="L119" s="339" t="str">
        <f t="shared" si="5"/>
        <v/>
      </c>
      <c r="M119" s="342" t="str">
        <f t="shared" si="6"/>
        <v/>
      </c>
    </row>
    <row r="120" spans="1:13">
      <c r="A120" s="335">
        <f t="shared" si="0"/>
        <v>118</v>
      </c>
      <c r="B120" s="336"/>
      <c r="C120" s="337"/>
      <c r="D120" s="338"/>
      <c r="E120" s="336"/>
      <c r="F120" s="339"/>
      <c r="G120" s="336"/>
      <c r="H120" s="337"/>
      <c r="I120" s="340">
        <f t="shared" si="4"/>
        <v>0</v>
      </c>
      <c r="J120" s="341">
        <f t="shared" si="4"/>
        <v>0</v>
      </c>
      <c r="K120" s="339"/>
      <c r="L120" s="339" t="str">
        <f t="shared" si="5"/>
        <v/>
      </c>
      <c r="M120" s="342" t="str">
        <f t="shared" si="6"/>
        <v/>
      </c>
    </row>
    <row r="121" spans="1:13">
      <c r="A121" s="335">
        <f t="shared" si="0"/>
        <v>119</v>
      </c>
      <c r="B121" s="336"/>
      <c r="C121" s="337"/>
      <c r="D121" s="338"/>
      <c r="E121" s="336"/>
      <c r="F121" s="339"/>
      <c r="G121" s="336"/>
      <c r="H121" s="337"/>
      <c r="I121" s="340">
        <f t="shared" si="4"/>
        <v>0</v>
      </c>
      <c r="J121" s="341">
        <f t="shared" si="4"/>
        <v>0</v>
      </c>
      <c r="K121" s="339"/>
      <c r="L121" s="339" t="str">
        <f t="shared" si="5"/>
        <v/>
      </c>
      <c r="M121" s="342" t="str">
        <f t="shared" si="6"/>
        <v/>
      </c>
    </row>
    <row r="122" spans="1:13">
      <c r="A122" s="335">
        <f t="shared" si="0"/>
        <v>120</v>
      </c>
      <c r="B122" s="336"/>
      <c r="C122" s="337"/>
      <c r="D122" s="338"/>
      <c r="E122" s="336"/>
      <c r="F122" s="339"/>
      <c r="G122" s="336"/>
      <c r="H122" s="337"/>
      <c r="I122" s="340">
        <f t="shared" si="4"/>
        <v>0</v>
      </c>
      <c r="J122" s="341">
        <f t="shared" si="4"/>
        <v>0</v>
      </c>
      <c r="K122" s="339"/>
      <c r="L122" s="339" t="str">
        <f t="shared" si="5"/>
        <v/>
      </c>
      <c r="M122" s="342" t="str">
        <f t="shared" si="6"/>
        <v/>
      </c>
    </row>
    <row r="123" spans="1:13">
      <c r="A123" s="335">
        <f t="shared" si="0"/>
        <v>121</v>
      </c>
      <c r="B123" s="336"/>
      <c r="C123" s="337"/>
      <c r="D123" s="338"/>
      <c r="E123" s="336"/>
      <c r="F123" s="339"/>
      <c r="G123" s="336"/>
      <c r="H123" s="337"/>
      <c r="I123" s="340">
        <f t="shared" si="4"/>
        <v>0</v>
      </c>
      <c r="J123" s="341">
        <f t="shared" si="4"/>
        <v>0</v>
      </c>
      <c r="K123" s="339"/>
      <c r="L123" s="339" t="str">
        <f t="shared" si="5"/>
        <v/>
      </c>
      <c r="M123" s="342" t="str">
        <f t="shared" si="6"/>
        <v/>
      </c>
    </row>
    <row r="124" spans="1:13">
      <c r="A124" s="335">
        <f t="shared" si="0"/>
        <v>122</v>
      </c>
      <c r="B124" s="336"/>
      <c r="C124" s="337"/>
      <c r="D124" s="338"/>
      <c r="E124" s="336"/>
      <c r="F124" s="339"/>
      <c r="G124" s="336"/>
      <c r="H124" s="337"/>
      <c r="I124" s="340">
        <f t="shared" si="4"/>
        <v>0</v>
      </c>
      <c r="J124" s="341">
        <f t="shared" si="4"/>
        <v>0</v>
      </c>
      <c r="K124" s="339"/>
      <c r="L124" s="339" t="str">
        <f t="shared" si="5"/>
        <v/>
      </c>
      <c r="M124" s="342" t="str">
        <f t="shared" si="6"/>
        <v/>
      </c>
    </row>
    <row r="125" spans="1:13">
      <c r="A125" s="335">
        <f t="shared" si="0"/>
        <v>123</v>
      </c>
      <c r="B125" s="336"/>
      <c r="C125" s="337"/>
      <c r="D125" s="338"/>
      <c r="E125" s="336"/>
      <c r="F125" s="339"/>
      <c r="G125" s="336"/>
      <c r="H125" s="337"/>
      <c r="I125" s="340">
        <f t="shared" si="4"/>
        <v>0</v>
      </c>
      <c r="J125" s="341">
        <f t="shared" si="4"/>
        <v>0</v>
      </c>
      <c r="K125" s="339"/>
      <c r="L125" s="339" t="str">
        <f t="shared" si="5"/>
        <v/>
      </c>
      <c r="M125" s="342" t="str">
        <f t="shared" si="6"/>
        <v/>
      </c>
    </row>
    <row r="126" spans="1:13">
      <c r="A126" s="335">
        <f t="shared" si="0"/>
        <v>124</v>
      </c>
      <c r="B126" s="336"/>
      <c r="C126" s="337"/>
      <c r="D126" s="338"/>
      <c r="E126" s="336"/>
      <c r="F126" s="339"/>
      <c r="G126" s="336"/>
      <c r="H126" s="337"/>
      <c r="I126" s="340">
        <f t="shared" si="4"/>
        <v>0</v>
      </c>
      <c r="J126" s="341">
        <f t="shared" si="4"/>
        <v>0</v>
      </c>
      <c r="K126" s="339"/>
      <c r="L126" s="339" t="str">
        <f t="shared" si="5"/>
        <v/>
      </c>
      <c r="M126" s="342" t="str">
        <f t="shared" si="6"/>
        <v/>
      </c>
    </row>
    <row r="127" spans="1:13">
      <c r="A127" s="335">
        <f t="shared" si="0"/>
        <v>125</v>
      </c>
      <c r="B127" s="336"/>
      <c r="C127" s="337"/>
      <c r="D127" s="338"/>
      <c r="E127" s="336"/>
      <c r="F127" s="339"/>
      <c r="G127" s="336"/>
      <c r="H127" s="337"/>
      <c r="I127" s="340">
        <f t="shared" si="4"/>
        <v>0</v>
      </c>
      <c r="J127" s="341">
        <f t="shared" si="4"/>
        <v>0</v>
      </c>
      <c r="K127" s="339"/>
      <c r="L127" s="339" t="str">
        <f t="shared" si="5"/>
        <v/>
      </c>
      <c r="M127" s="342" t="str">
        <f t="shared" si="6"/>
        <v/>
      </c>
    </row>
    <row r="128" spans="1:13">
      <c r="A128" s="335">
        <f t="shared" si="0"/>
        <v>126</v>
      </c>
      <c r="B128" s="336"/>
      <c r="C128" s="337"/>
      <c r="D128" s="338"/>
      <c r="E128" s="336"/>
      <c r="F128" s="339"/>
      <c r="G128" s="336"/>
      <c r="H128" s="337"/>
      <c r="I128" s="340">
        <f t="shared" si="4"/>
        <v>0</v>
      </c>
      <c r="J128" s="341">
        <f t="shared" si="4"/>
        <v>0</v>
      </c>
      <c r="K128" s="339"/>
      <c r="L128" s="339" t="str">
        <f t="shared" si="5"/>
        <v/>
      </c>
      <c r="M128" s="342" t="str">
        <f t="shared" si="6"/>
        <v/>
      </c>
    </row>
    <row r="129" spans="1:13">
      <c r="A129" s="335">
        <f t="shared" si="0"/>
        <v>127</v>
      </c>
      <c r="B129" s="336"/>
      <c r="C129" s="337"/>
      <c r="D129" s="338"/>
      <c r="E129" s="336"/>
      <c r="F129" s="339"/>
      <c r="G129" s="336"/>
      <c r="H129" s="337"/>
      <c r="I129" s="340">
        <f t="shared" si="4"/>
        <v>0</v>
      </c>
      <c r="J129" s="341">
        <f t="shared" si="4"/>
        <v>0</v>
      </c>
      <c r="K129" s="339"/>
      <c r="L129" s="339" t="str">
        <f t="shared" si="5"/>
        <v/>
      </c>
      <c r="M129" s="342" t="str">
        <f t="shared" si="6"/>
        <v/>
      </c>
    </row>
    <row r="130" spans="1:13">
      <c r="A130" s="335">
        <f t="shared" si="0"/>
        <v>128</v>
      </c>
      <c r="B130" s="336"/>
      <c r="C130" s="337"/>
      <c r="D130" s="338"/>
      <c r="E130" s="336"/>
      <c r="F130" s="339"/>
      <c r="G130" s="336"/>
      <c r="H130" s="337"/>
      <c r="I130" s="340">
        <f t="shared" si="4"/>
        <v>0</v>
      </c>
      <c r="J130" s="341">
        <f t="shared" si="4"/>
        <v>0</v>
      </c>
      <c r="K130" s="339"/>
      <c r="L130" s="339" t="str">
        <f t="shared" si="5"/>
        <v/>
      </c>
      <c r="M130" s="342" t="str">
        <f t="shared" si="6"/>
        <v/>
      </c>
    </row>
    <row r="131" spans="1:13">
      <c r="A131" s="335">
        <f t="shared" si="0"/>
        <v>129</v>
      </c>
      <c r="B131" s="336"/>
      <c r="C131" s="337"/>
      <c r="D131" s="338"/>
      <c r="E131" s="336"/>
      <c r="F131" s="339"/>
      <c r="G131" s="336"/>
      <c r="H131" s="337"/>
      <c r="I131" s="340">
        <f t="shared" si="4"/>
        <v>0</v>
      </c>
      <c r="J131" s="341">
        <f t="shared" si="4"/>
        <v>0</v>
      </c>
      <c r="K131" s="339"/>
      <c r="L131" s="339" t="str">
        <f t="shared" si="5"/>
        <v/>
      </c>
      <c r="M131" s="342" t="str">
        <f t="shared" si="6"/>
        <v/>
      </c>
    </row>
    <row r="132" spans="1:13">
      <c r="A132" s="335">
        <f t="shared" si="0"/>
        <v>130</v>
      </c>
      <c r="B132" s="336"/>
      <c r="C132" s="337"/>
      <c r="D132" s="338"/>
      <c r="E132" s="336"/>
      <c r="F132" s="339"/>
      <c r="G132" s="336"/>
      <c r="H132" s="337"/>
      <c r="I132" s="340">
        <f t="shared" ref="I132:J195" si="7">D132</f>
        <v>0</v>
      </c>
      <c r="J132" s="341">
        <f t="shared" si="7"/>
        <v>0</v>
      </c>
      <c r="K132" s="339"/>
      <c r="L132" s="339" t="str">
        <f t="shared" ref="L132:L195" si="8">IF(AND(F132=0,K132=0),"",K132-F132)</f>
        <v/>
      </c>
      <c r="M132" s="342" t="str">
        <f t="shared" si="6"/>
        <v/>
      </c>
    </row>
    <row r="133" spans="1:13">
      <c r="A133" s="335">
        <f t="shared" si="0"/>
        <v>131</v>
      </c>
      <c r="B133" s="336"/>
      <c r="C133" s="337"/>
      <c r="D133" s="338"/>
      <c r="E133" s="336"/>
      <c r="F133" s="339"/>
      <c r="G133" s="336"/>
      <c r="H133" s="337"/>
      <c r="I133" s="340">
        <f t="shared" si="7"/>
        <v>0</v>
      </c>
      <c r="J133" s="341">
        <f t="shared" si="7"/>
        <v>0</v>
      </c>
      <c r="K133" s="339"/>
      <c r="L133" s="339" t="str">
        <f t="shared" si="8"/>
        <v/>
      </c>
      <c r="M133" s="342" t="str">
        <f t="shared" ref="M133:M196" si="9">IF(OR(F133&gt;0,K133&gt;0),"印刷範囲","")</f>
        <v/>
      </c>
    </row>
    <row r="134" spans="1:13">
      <c r="A134" s="335">
        <f t="shared" si="0"/>
        <v>132</v>
      </c>
      <c r="B134" s="336"/>
      <c r="C134" s="337"/>
      <c r="D134" s="338"/>
      <c r="E134" s="336"/>
      <c r="F134" s="339"/>
      <c r="G134" s="336"/>
      <c r="H134" s="337"/>
      <c r="I134" s="340">
        <f t="shared" si="7"/>
        <v>0</v>
      </c>
      <c r="J134" s="341">
        <f t="shared" si="7"/>
        <v>0</v>
      </c>
      <c r="K134" s="339"/>
      <c r="L134" s="339" t="str">
        <f t="shared" si="8"/>
        <v/>
      </c>
      <c r="M134" s="342" t="str">
        <f t="shared" si="9"/>
        <v/>
      </c>
    </row>
    <row r="135" spans="1:13">
      <c r="A135" s="335">
        <f t="shared" si="0"/>
        <v>133</v>
      </c>
      <c r="B135" s="336"/>
      <c r="C135" s="337"/>
      <c r="D135" s="338"/>
      <c r="E135" s="336"/>
      <c r="F135" s="339"/>
      <c r="G135" s="336"/>
      <c r="H135" s="337"/>
      <c r="I135" s="340">
        <f t="shared" si="7"/>
        <v>0</v>
      </c>
      <c r="J135" s="341">
        <f t="shared" si="7"/>
        <v>0</v>
      </c>
      <c r="K135" s="339"/>
      <c r="L135" s="339" t="str">
        <f t="shared" si="8"/>
        <v/>
      </c>
      <c r="M135" s="342" t="str">
        <f t="shared" si="9"/>
        <v/>
      </c>
    </row>
    <row r="136" spans="1:13">
      <c r="A136" s="335">
        <f t="shared" si="0"/>
        <v>134</v>
      </c>
      <c r="B136" s="336"/>
      <c r="C136" s="337"/>
      <c r="D136" s="338"/>
      <c r="E136" s="336"/>
      <c r="F136" s="339"/>
      <c r="G136" s="336"/>
      <c r="H136" s="337"/>
      <c r="I136" s="340">
        <f t="shared" si="7"/>
        <v>0</v>
      </c>
      <c r="J136" s="341">
        <f t="shared" si="7"/>
        <v>0</v>
      </c>
      <c r="K136" s="339"/>
      <c r="L136" s="339" t="str">
        <f t="shared" si="8"/>
        <v/>
      </c>
      <c r="M136" s="342" t="str">
        <f t="shared" si="9"/>
        <v/>
      </c>
    </row>
    <row r="137" spans="1:13">
      <c r="A137" s="335">
        <f t="shared" si="0"/>
        <v>135</v>
      </c>
      <c r="B137" s="336"/>
      <c r="C137" s="337"/>
      <c r="D137" s="338"/>
      <c r="E137" s="336"/>
      <c r="F137" s="339"/>
      <c r="G137" s="336"/>
      <c r="H137" s="337"/>
      <c r="I137" s="340">
        <f t="shared" si="7"/>
        <v>0</v>
      </c>
      <c r="J137" s="341">
        <f t="shared" si="7"/>
        <v>0</v>
      </c>
      <c r="K137" s="339"/>
      <c r="L137" s="339" t="str">
        <f t="shared" si="8"/>
        <v/>
      </c>
      <c r="M137" s="342" t="str">
        <f t="shared" si="9"/>
        <v/>
      </c>
    </row>
    <row r="138" spans="1:13">
      <c r="A138" s="335">
        <f t="shared" si="0"/>
        <v>136</v>
      </c>
      <c r="B138" s="336"/>
      <c r="C138" s="337"/>
      <c r="D138" s="338"/>
      <c r="E138" s="336"/>
      <c r="F138" s="339"/>
      <c r="G138" s="336"/>
      <c r="H138" s="337"/>
      <c r="I138" s="340">
        <f t="shared" si="7"/>
        <v>0</v>
      </c>
      <c r="J138" s="341">
        <f t="shared" si="7"/>
        <v>0</v>
      </c>
      <c r="K138" s="339"/>
      <c r="L138" s="339" t="str">
        <f t="shared" si="8"/>
        <v/>
      </c>
      <c r="M138" s="342" t="str">
        <f t="shared" si="9"/>
        <v/>
      </c>
    </row>
    <row r="139" spans="1:13">
      <c r="A139" s="335">
        <f t="shared" si="0"/>
        <v>137</v>
      </c>
      <c r="B139" s="336"/>
      <c r="C139" s="337"/>
      <c r="D139" s="338"/>
      <c r="E139" s="336"/>
      <c r="F139" s="339"/>
      <c r="G139" s="336"/>
      <c r="H139" s="337"/>
      <c r="I139" s="340">
        <f t="shared" si="7"/>
        <v>0</v>
      </c>
      <c r="J139" s="341">
        <f t="shared" si="7"/>
        <v>0</v>
      </c>
      <c r="K139" s="339"/>
      <c r="L139" s="339" t="str">
        <f t="shared" si="8"/>
        <v/>
      </c>
      <c r="M139" s="342" t="str">
        <f t="shared" si="9"/>
        <v/>
      </c>
    </row>
    <row r="140" spans="1:13">
      <c r="A140" s="335">
        <f t="shared" si="0"/>
        <v>138</v>
      </c>
      <c r="B140" s="336"/>
      <c r="C140" s="337"/>
      <c r="D140" s="338"/>
      <c r="E140" s="336"/>
      <c r="F140" s="339"/>
      <c r="G140" s="336"/>
      <c r="H140" s="337"/>
      <c r="I140" s="340">
        <f t="shared" si="7"/>
        <v>0</v>
      </c>
      <c r="J140" s="341">
        <f t="shared" si="7"/>
        <v>0</v>
      </c>
      <c r="K140" s="339"/>
      <c r="L140" s="339" t="str">
        <f t="shared" si="8"/>
        <v/>
      </c>
      <c r="M140" s="342" t="str">
        <f t="shared" si="9"/>
        <v/>
      </c>
    </row>
    <row r="141" spans="1:13">
      <c r="A141" s="335">
        <f t="shared" si="0"/>
        <v>139</v>
      </c>
      <c r="B141" s="336"/>
      <c r="C141" s="337"/>
      <c r="D141" s="338"/>
      <c r="E141" s="336"/>
      <c r="F141" s="339"/>
      <c r="G141" s="336"/>
      <c r="H141" s="337"/>
      <c r="I141" s="340">
        <f t="shared" si="7"/>
        <v>0</v>
      </c>
      <c r="J141" s="341">
        <f t="shared" si="7"/>
        <v>0</v>
      </c>
      <c r="K141" s="339"/>
      <c r="L141" s="339" t="str">
        <f t="shared" si="8"/>
        <v/>
      </c>
      <c r="M141" s="342" t="str">
        <f t="shared" si="9"/>
        <v/>
      </c>
    </row>
    <row r="142" spans="1:13">
      <c r="A142" s="335">
        <f t="shared" si="0"/>
        <v>140</v>
      </c>
      <c r="B142" s="336"/>
      <c r="C142" s="337"/>
      <c r="D142" s="338"/>
      <c r="E142" s="336"/>
      <c r="F142" s="339"/>
      <c r="G142" s="336"/>
      <c r="H142" s="337"/>
      <c r="I142" s="340">
        <f t="shared" si="7"/>
        <v>0</v>
      </c>
      <c r="J142" s="341">
        <f t="shared" si="7"/>
        <v>0</v>
      </c>
      <c r="K142" s="339"/>
      <c r="L142" s="339" t="str">
        <f t="shared" si="8"/>
        <v/>
      </c>
      <c r="M142" s="342" t="str">
        <f t="shared" si="9"/>
        <v/>
      </c>
    </row>
    <row r="143" spans="1:13">
      <c r="A143" s="335">
        <f t="shared" si="0"/>
        <v>141</v>
      </c>
      <c r="B143" s="336"/>
      <c r="C143" s="337"/>
      <c r="D143" s="338"/>
      <c r="E143" s="336"/>
      <c r="F143" s="339"/>
      <c r="G143" s="336"/>
      <c r="H143" s="337"/>
      <c r="I143" s="340">
        <f t="shared" si="7"/>
        <v>0</v>
      </c>
      <c r="J143" s="341">
        <f t="shared" si="7"/>
        <v>0</v>
      </c>
      <c r="K143" s="339"/>
      <c r="L143" s="339" t="str">
        <f t="shared" si="8"/>
        <v/>
      </c>
      <c r="M143" s="342" t="str">
        <f t="shared" si="9"/>
        <v/>
      </c>
    </row>
    <row r="144" spans="1:13">
      <c r="A144" s="335">
        <f t="shared" si="0"/>
        <v>142</v>
      </c>
      <c r="B144" s="336"/>
      <c r="C144" s="337"/>
      <c r="D144" s="338"/>
      <c r="E144" s="336"/>
      <c r="F144" s="339"/>
      <c r="G144" s="336"/>
      <c r="H144" s="337"/>
      <c r="I144" s="340">
        <f t="shared" si="7"/>
        <v>0</v>
      </c>
      <c r="J144" s="341">
        <f t="shared" si="7"/>
        <v>0</v>
      </c>
      <c r="K144" s="339"/>
      <c r="L144" s="339" t="str">
        <f t="shared" si="8"/>
        <v/>
      </c>
      <c r="M144" s="342" t="str">
        <f t="shared" si="9"/>
        <v/>
      </c>
    </row>
    <row r="145" spans="1:13">
      <c r="A145" s="335">
        <f t="shared" si="0"/>
        <v>143</v>
      </c>
      <c r="B145" s="336"/>
      <c r="C145" s="337"/>
      <c r="D145" s="338"/>
      <c r="E145" s="336"/>
      <c r="F145" s="339"/>
      <c r="G145" s="336"/>
      <c r="H145" s="337"/>
      <c r="I145" s="340">
        <f t="shared" si="7"/>
        <v>0</v>
      </c>
      <c r="J145" s="341">
        <f t="shared" si="7"/>
        <v>0</v>
      </c>
      <c r="K145" s="339"/>
      <c r="L145" s="339" t="str">
        <f t="shared" si="8"/>
        <v/>
      </c>
      <c r="M145" s="342" t="str">
        <f t="shared" si="9"/>
        <v/>
      </c>
    </row>
    <row r="146" spans="1:13">
      <c r="A146" s="335">
        <f t="shared" si="0"/>
        <v>144</v>
      </c>
      <c r="B146" s="336"/>
      <c r="C146" s="337"/>
      <c r="D146" s="338"/>
      <c r="E146" s="336"/>
      <c r="F146" s="339"/>
      <c r="G146" s="336"/>
      <c r="H146" s="337"/>
      <c r="I146" s="340">
        <f t="shared" si="7"/>
        <v>0</v>
      </c>
      <c r="J146" s="341">
        <f t="shared" si="7"/>
        <v>0</v>
      </c>
      <c r="K146" s="339"/>
      <c r="L146" s="339" t="str">
        <f t="shared" si="8"/>
        <v/>
      </c>
      <c r="M146" s="342" t="str">
        <f t="shared" si="9"/>
        <v/>
      </c>
    </row>
    <row r="147" spans="1:13">
      <c r="A147" s="335">
        <f t="shared" si="0"/>
        <v>145</v>
      </c>
      <c r="B147" s="336"/>
      <c r="C147" s="337"/>
      <c r="D147" s="338"/>
      <c r="E147" s="336"/>
      <c r="F147" s="339"/>
      <c r="G147" s="336"/>
      <c r="H147" s="337"/>
      <c r="I147" s="340">
        <f t="shared" si="7"/>
        <v>0</v>
      </c>
      <c r="J147" s="341">
        <f t="shared" si="7"/>
        <v>0</v>
      </c>
      <c r="K147" s="339"/>
      <c r="L147" s="339" t="str">
        <f t="shared" si="8"/>
        <v/>
      </c>
      <c r="M147" s="342" t="str">
        <f t="shared" si="9"/>
        <v/>
      </c>
    </row>
    <row r="148" spans="1:13">
      <c r="A148" s="335">
        <f t="shared" si="0"/>
        <v>146</v>
      </c>
      <c r="B148" s="336"/>
      <c r="C148" s="337"/>
      <c r="D148" s="338"/>
      <c r="E148" s="336"/>
      <c r="F148" s="339"/>
      <c r="G148" s="336"/>
      <c r="H148" s="337"/>
      <c r="I148" s="340">
        <f t="shared" si="7"/>
        <v>0</v>
      </c>
      <c r="J148" s="341">
        <f t="shared" si="7"/>
        <v>0</v>
      </c>
      <c r="K148" s="339"/>
      <c r="L148" s="339" t="str">
        <f t="shared" si="8"/>
        <v/>
      </c>
      <c r="M148" s="342" t="str">
        <f t="shared" si="9"/>
        <v/>
      </c>
    </row>
    <row r="149" spans="1:13">
      <c r="A149" s="335">
        <f t="shared" si="0"/>
        <v>147</v>
      </c>
      <c r="B149" s="336"/>
      <c r="C149" s="337"/>
      <c r="D149" s="338"/>
      <c r="E149" s="336"/>
      <c r="F149" s="339"/>
      <c r="G149" s="336"/>
      <c r="H149" s="337"/>
      <c r="I149" s="340">
        <f t="shared" si="7"/>
        <v>0</v>
      </c>
      <c r="J149" s="341">
        <f t="shared" si="7"/>
        <v>0</v>
      </c>
      <c r="K149" s="339"/>
      <c r="L149" s="339" t="str">
        <f t="shared" si="8"/>
        <v/>
      </c>
      <c r="M149" s="342" t="str">
        <f t="shared" si="9"/>
        <v/>
      </c>
    </row>
    <row r="150" spans="1:13">
      <c r="A150" s="335">
        <f t="shared" si="0"/>
        <v>148</v>
      </c>
      <c r="B150" s="336"/>
      <c r="C150" s="337"/>
      <c r="D150" s="338"/>
      <c r="E150" s="336"/>
      <c r="F150" s="339"/>
      <c r="G150" s="336"/>
      <c r="H150" s="337"/>
      <c r="I150" s="340">
        <f t="shared" si="7"/>
        <v>0</v>
      </c>
      <c r="J150" s="341">
        <f t="shared" si="7"/>
        <v>0</v>
      </c>
      <c r="K150" s="339"/>
      <c r="L150" s="339" t="str">
        <f t="shared" si="8"/>
        <v/>
      </c>
      <c r="M150" s="342" t="str">
        <f t="shared" si="9"/>
        <v/>
      </c>
    </row>
    <row r="151" spans="1:13">
      <c r="A151" s="335">
        <f t="shared" si="0"/>
        <v>149</v>
      </c>
      <c r="B151" s="336"/>
      <c r="C151" s="337"/>
      <c r="D151" s="338"/>
      <c r="E151" s="336"/>
      <c r="F151" s="339"/>
      <c r="G151" s="336"/>
      <c r="H151" s="337"/>
      <c r="I151" s="340">
        <f t="shared" si="7"/>
        <v>0</v>
      </c>
      <c r="J151" s="341">
        <f t="shared" si="7"/>
        <v>0</v>
      </c>
      <c r="K151" s="339"/>
      <c r="L151" s="339" t="str">
        <f t="shared" si="8"/>
        <v/>
      </c>
      <c r="M151" s="342" t="str">
        <f t="shared" si="9"/>
        <v/>
      </c>
    </row>
    <row r="152" spans="1:13">
      <c r="A152" s="335">
        <f t="shared" si="0"/>
        <v>150</v>
      </c>
      <c r="B152" s="336"/>
      <c r="C152" s="337"/>
      <c r="D152" s="338"/>
      <c r="E152" s="336"/>
      <c r="F152" s="339"/>
      <c r="G152" s="336"/>
      <c r="H152" s="337"/>
      <c r="I152" s="340">
        <f t="shared" si="7"/>
        <v>0</v>
      </c>
      <c r="J152" s="341">
        <f t="shared" si="7"/>
        <v>0</v>
      </c>
      <c r="K152" s="339"/>
      <c r="L152" s="339" t="str">
        <f t="shared" si="8"/>
        <v/>
      </c>
      <c r="M152" s="342" t="str">
        <f t="shared" si="9"/>
        <v/>
      </c>
    </row>
    <row r="153" spans="1:13">
      <c r="A153" s="335">
        <f t="shared" si="0"/>
        <v>151</v>
      </c>
      <c r="B153" s="336"/>
      <c r="C153" s="337"/>
      <c r="D153" s="338"/>
      <c r="E153" s="336"/>
      <c r="F153" s="339"/>
      <c r="G153" s="336"/>
      <c r="H153" s="337"/>
      <c r="I153" s="340">
        <f t="shared" si="7"/>
        <v>0</v>
      </c>
      <c r="J153" s="341">
        <f t="shared" si="7"/>
        <v>0</v>
      </c>
      <c r="K153" s="339"/>
      <c r="L153" s="339" t="str">
        <f t="shared" si="8"/>
        <v/>
      </c>
      <c r="M153" s="342" t="str">
        <f t="shared" si="9"/>
        <v/>
      </c>
    </row>
    <row r="154" spans="1:13">
      <c r="A154" s="335">
        <f t="shared" si="0"/>
        <v>152</v>
      </c>
      <c r="B154" s="336"/>
      <c r="C154" s="337"/>
      <c r="D154" s="338"/>
      <c r="E154" s="336"/>
      <c r="F154" s="339"/>
      <c r="G154" s="336"/>
      <c r="H154" s="337"/>
      <c r="I154" s="340">
        <f t="shared" si="7"/>
        <v>0</v>
      </c>
      <c r="J154" s="341">
        <f t="shared" si="7"/>
        <v>0</v>
      </c>
      <c r="K154" s="339"/>
      <c r="L154" s="339" t="str">
        <f t="shared" si="8"/>
        <v/>
      </c>
      <c r="M154" s="342" t="str">
        <f t="shared" si="9"/>
        <v/>
      </c>
    </row>
    <row r="155" spans="1:13">
      <c r="A155" s="335">
        <f t="shared" si="0"/>
        <v>153</v>
      </c>
      <c r="B155" s="336"/>
      <c r="C155" s="337"/>
      <c r="D155" s="338"/>
      <c r="E155" s="336"/>
      <c r="F155" s="339"/>
      <c r="G155" s="336"/>
      <c r="H155" s="337"/>
      <c r="I155" s="340">
        <f t="shared" si="7"/>
        <v>0</v>
      </c>
      <c r="J155" s="341">
        <f t="shared" si="7"/>
        <v>0</v>
      </c>
      <c r="K155" s="339"/>
      <c r="L155" s="339" t="str">
        <f t="shared" si="8"/>
        <v/>
      </c>
      <c r="M155" s="342" t="str">
        <f t="shared" si="9"/>
        <v/>
      </c>
    </row>
    <row r="156" spans="1:13">
      <c r="A156" s="335">
        <f t="shared" si="0"/>
        <v>154</v>
      </c>
      <c r="B156" s="336"/>
      <c r="C156" s="337"/>
      <c r="D156" s="338"/>
      <c r="E156" s="336"/>
      <c r="F156" s="339"/>
      <c r="G156" s="336"/>
      <c r="H156" s="337"/>
      <c r="I156" s="340">
        <f t="shared" si="7"/>
        <v>0</v>
      </c>
      <c r="J156" s="341">
        <f t="shared" si="7"/>
        <v>0</v>
      </c>
      <c r="K156" s="339"/>
      <c r="L156" s="339" t="str">
        <f t="shared" si="8"/>
        <v/>
      </c>
      <c r="M156" s="342" t="str">
        <f t="shared" si="9"/>
        <v/>
      </c>
    </row>
    <row r="157" spans="1:13">
      <c r="A157" s="335">
        <f t="shared" si="0"/>
        <v>155</v>
      </c>
      <c r="B157" s="336"/>
      <c r="C157" s="337"/>
      <c r="D157" s="338"/>
      <c r="E157" s="336"/>
      <c r="F157" s="339"/>
      <c r="G157" s="336"/>
      <c r="H157" s="337"/>
      <c r="I157" s="340">
        <f t="shared" si="7"/>
        <v>0</v>
      </c>
      <c r="J157" s="341">
        <f t="shared" si="7"/>
        <v>0</v>
      </c>
      <c r="K157" s="339"/>
      <c r="L157" s="339" t="str">
        <f t="shared" si="8"/>
        <v/>
      </c>
      <c r="M157" s="342" t="str">
        <f t="shared" si="9"/>
        <v/>
      </c>
    </row>
    <row r="158" spans="1:13">
      <c r="A158" s="335">
        <f t="shared" si="0"/>
        <v>156</v>
      </c>
      <c r="B158" s="336"/>
      <c r="C158" s="337"/>
      <c r="D158" s="338"/>
      <c r="E158" s="336"/>
      <c r="F158" s="339"/>
      <c r="G158" s="336"/>
      <c r="H158" s="337"/>
      <c r="I158" s="340">
        <f t="shared" si="7"/>
        <v>0</v>
      </c>
      <c r="J158" s="341">
        <f t="shared" si="7"/>
        <v>0</v>
      </c>
      <c r="K158" s="339"/>
      <c r="L158" s="339" t="str">
        <f t="shared" si="8"/>
        <v/>
      </c>
      <c r="M158" s="342" t="str">
        <f t="shared" si="9"/>
        <v/>
      </c>
    </row>
    <row r="159" spans="1:13">
      <c r="A159" s="335">
        <f t="shared" si="0"/>
        <v>157</v>
      </c>
      <c r="B159" s="336"/>
      <c r="C159" s="337"/>
      <c r="D159" s="338"/>
      <c r="E159" s="336"/>
      <c r="F159" s="339"/>
      <c r="G159" s="336"/>
      <c r="H159" s="337"/>
      <c r="I159" s="340">
        <f t="shared" si="7"/>
        <v>0</v>
      </c>
      <c r="J159" s="341">
        <f t="shared" si="7"/>
        <v>0</v>
      </c>
      <c r="K159" s="339"/>
      <c r="L159" s="339" t="str">
        <f t="shared" si="8"/>
        <v/>
      </c>
      <c r="M159" s="342" t="str">
        <f t="shared" si="9"/>
        <v/>
      </c>
    </row>
    <row r="160" spans="1:13">
      <c r="A160" s="335">
        <f t="shared" si="0"/>
        <v>158</v>
      </c>
      <c r="B160" s="336"/>
      <c r="C160" s="337"/>
      <c r="D160" s="338"/>
      <c r="E160" s="336"/>
      <c r="F160" s="339"/>
      <c r="G160" s="336"/>
      <c r="H160" s="337"/>
      <c r="I160" s="340">
        <f t="shared" si="7"/>
        <v>0</v>
      </c>
      <c r="J160" s="341">
        <f t="shared" si="7"/>
        <v>0</v>
      </c>
      <c r="K160" s="339"/>
      <c r="L160" s="339" t="str">
        <f t="shared" si="8"/>
        <v/>
      </c>
      <c r="M160" s="342" t="str">
        <f t="shared" si="9"/>
        <v/>
      </c>
    </row>
    <row r="161" spans="1:13">
      <c r="A161" s="335">
        <f t="shared" si="0"/>
        <v>159</v>
      </c>
      <c r="B161" s="336"/>
      <c r="C161" s="337"/>
      <c r="D161" s="338"/>
      <c r="E161" s="336"/>
      <c r="F161" s="339"/>
      <c r="G161" s="336"/>
      <c r="H161" s="337"/>
      <c r="I161" s="340">
        <f t="shared" si="7"/>
        <v>0</v>
      </c>
      <c r="J161" s="341">
        <f t="shared" si="7"/>
        <v>0</v>
      </c>
      <c r="K161" s="339"/>
      <c r="L161" s="339" t="str">
        <f t="shared" si="8"/>
        <v/>
      </c>
      <c r="M161" s="342" t="str">
        <f t="shared" si="9"/>
        <v/>
      </c>
    </row>
    <row r="162" spans="1:13">
      <c r="A162" s="335">
        <f t="shared" si="0"/>
        <v>160</v>
      </c>
      <c r="B162" s="336"/>
      <c r="C162" s="337"/>
      <c r="D162" s="338"/>
      <c r="E162" s="336"/>
      <c r="F162" s="339"/>
      <c r="G162" s="336"/>
      <c r="H162" s="337"/>
      <c r="I162" s="340">
        <f t="shared" si="7"/>
        <v>0</v>
      </c>
      <c r="J162" s="341">
        <f t="shared" si="7"/>
        <v>0</v>
      </c>
      <c r="K162" s="339"/>
      <c r="L162" s="339" t="str">
        <f t="shared" si="8"/>
        <v/>
      </c>
      <c r="M162" s="342" t="str">
        <f t="shared" si="9"/>
        <v/>
      </c>
    </row>
    <row r="163" spans="1:13">
      <c r="A163" s="335">
        <f t="shared" si="0"/>
        <v>161</v>
      </c>
      <c r="B163" s="336"/>
      <c r="C163" s="337"/>
      <c r="D163" s="338"/>
      <c r="E163" s="336"/>
      <c r="F163" s="339"/>
      <c r="G163" s="336"/>
      <c r="H163" s="337"/>
      <c r="I163" s="340">
        <f t="shared" si="7"/>
        <v>0</v>
      </c>
      <c r="J163" s="341">
        <f t="shared" si="7"/>
        <v>0</v>
      </c>
      <c r="K163" s="339"/>
      <c r="L163" s="339" t="str">
        <f t="shared" si="8"/>
        <v/>
      </c>
      <c r="M163" s="342" t="str">
        <f t="shared" si="9"/>
        <v/>
      </c>
    </row>
    <row r="164" spans="1:13">
      <c r="A164" s="335">
        <f t="shared" si="0"/>
        <v>162</v>
      </c>
      <c r="B164" s="336"/>
      <c r="C164" s="337"/>
      <c r="D164" s="338"/>
      <c r="E164" s="336"/>
      <c r="F164" s="339"/>
      <c r="G164" s="336"/>
      <c r="H164" s="337"/>
      <c r="I164" s="340">
        <f t="shared" si="7"/>
        <v>0</v>
      </c>
      <c r="J164" s="341">
        <f t="shared" si="7"/>
        <v>0</v>
      </c>
      <c r="K164" s="339"/>
      <c r="L164" s="339" t="str">
        <f t="shared" si="8"/>
        <v/>
      </c>
      <c r="M164" s="342" t="str">
        <f t="shared" si="9"/>
        <v/>
      </c>
    </row>
    <row r="165" spans="1:13">
      <c r="A165" s="335">
        <f t="shared" si="0"/>
        <v>163</v>
      </c>
      <c r="B165" s="336"/>
      <c r="C165" s="337"/>
      <c r="D165" s="338"/>
      <c r="E165" s="336"/>
      <c r="F165" s="339"/>
      <c r="G165" s="336"/>
      <c r="H165" s="337"/>
      <c r="I165" s="340">
        <f t="shared" si="7"/>
        <v>0</v>
      </c>
      <c r="J165" s="341">
        <f t="shared" si="7"/>
        <v>0</v>
      </c>
      <c r="K165" s="339"/>
      <c r="L165" s="339" t="str">
        <f t="shared" si="8"/>
        <v/>
      </c>
      <c r="M165" s="342" t="str">
        <f t="shared" si="9"/>
        <v/>
      </c>
    </row>
    <row r="166" spans="1:13">
      <c r="A166" s="335">
        <f t="shared" si="0"/>
        <v>164</v>
      </c>
      <c r="B166" s="336"/>
      <c r="C166" s="337"/>
      <c r="D166" s="338"/>
      <c r="E166" s="336"/>
      <c r="F166" s="339"/>
      <c r="G166" s="336"/>
      <c r="H166" s="337"/>
      <c r="I166" s="340">
        <f t="shared" si="7"/>
        <v>0</v>
      </c>
      <c r="J166" s="341">
        <f t="shared" si="7"/>
        <v>0</v>
      </c>
      <c r="K166" s="339"/>
      <c r="L166" s="339" t="str">
        <f t="shared" si="8"/>
        <v/>
      </c>
      <c r="M166" s="342" t="str">
        <f t="shared" si="9"/>
        <v/>
      </c>
    </row>
    <row r="167" spans="1:13">
      <c r="A167" s="335">
        <f t="shared" si="0"/>
        <v>165</v>
      </c>
      <c r="B167" s="336"/>
      <c r="C167" s="337"/>
      <c r="D167" s="338"/>
      <c r="E167" s="336"/>
      <c r="F167" s="339"/>
      <c r="G167" s="336"/>
      <c r="H167" s="337"/>
      <c r="I167" s="340">
        <f t="shared" si="7"/>
        <v>0</v>
      </c>
      <c r="J167" s="341">
        <f t="shared" si="7"/>
        <v>0</v>
      </c>
      <c r="K167" s="339"/>
      <c r="L167" s="339" t="str">
        <f t="shared" si="8"/>
        <v/>
      </c>
      <c r="M167" s="342" t="str">
        <f t="shared" si="9"/>
        <v/>
      </c>
    </row>
    <row r="168" spans="1:13">
      <c r="A168" s="335">
        <f t="shared" si="0"/>
        <v>166</v>
      </c>
      <c r="B168" s="336"/>
      <c r="C168" s="337"/>
      <c r="D168" s="338"/>
      <c r="E168" s="336"/>
      <c r="F168" s="339"/>
      <c r="G168" s="336"/>
      <c r="H168" s="337"/>
      <c r="I168" s="340">
        <f t="shared" si="7"/>
        <v>0</v>
      </c>
      <c r="J168" s="341">
        <f t="shared" si="7"/>
        <v>0</v>
      </c>
      <c r="K168" s="339"/>
      <c r="L168" s="339" t="str">
        <f t="shared" si="8"/>
        <v/>
      </c>
      <c r="M168" s="342" t="str">
        <f t="shared" si="9"/>
        <v/>
      </c>
    </row>
    <row r="169" spans="1:13">
      <c r="A169" s="335">
        <f t="shared" si="0"/>
        <v>167</v>
      </c>
      <c r="B169" s="336"/>
      <c r="C169" s="337"/>
      <c r="D169" s="338"/>
      <c r="E169" s="336"/>
      <c r="F169" s="339"/>
      <c r="G169" s="336"/>
      <c r="H169" s="337"/>
      <c r="I169" s="340">
        <f t="shared" si="7"/>
        <v>0</v>
      </c>
      <c r="J169" s="341">
        <f t="shared" si="7"/>
        <v>0</v>
      </c>
      <c r="K169" s="339"/>
      <c r="L169" s="339" t="str">
        <f t="shared" si="8"/>
        <v/>
      </c>
      <c r="M169" s="342" t="str">
        <f t="shared" si="9"/>
        <v/>
      </c>
    </row>
    <row r="170" spans="1:13">
      <c r="A170" s="335">
        <f t="shared" si="0"/>
        <v>168</v>
      </c>
      <c r="B170" s="336"/>
      <c r="C170" s="337"/>
      <c r="D170" s="338"/>
      <c r="E170" s="336"/>
      <c r="F170" s="339"/>
      <c r="G170" s="336"/>
      <c r="H170" s="337"/>
      <c r="I170" s="340">
        <f t="shared" si="7"/>
        <v>0</v>
      </c>
      <c r="J170" s="341">
        <f t="shared" si="7"/>
        <v>0</v>
      </c>
      <c r="K170" s="339"/>
      <c r="L170" s="339" t="str">
        <f t="shared" si="8"/>
        <v/>
      </c>
      <c r="M170" s="342" t="str">
        <f t="shared" si="9"/>
        <v/>
      </c>
    </row>
    <row r="171" spans="1:13">
      <c r="A171" s="335">
        <f t="shared" si="0"/>
        <v>169</v>
      </c>
      <c r="B171" s="336"/>
      <c r="C171" s="337"/>
      <c r="D171" s="338"/>
      <c r="E171" s="336"/>
      <c r="F171" s="339"/>
      <c r="G171" s="336"/>
      <c r="H171" s="337"/>
      <c r="I171" s="340">
        <f t="shared" si="7"/>
        <v>0</v>
      </c>
      <c r="J171" s="341">
        <f t="shared" si="7"/>
        <v>0</v>
      </c>
      <c r="K171" s="339"/>
      <c r="L171" s="339" t="str">
        <f t="shared" si="8"/>
        <v/>
      </c>
      <c r="M171" s="342" t="str">
        <f t="shared" si="9"/>
        <v/>
      </c>
    </row>
    <row r="172" spans="1:13">
      <c r="A172" s="335">
        <f t="shared" si="0"/>
        <v>170</v>
      </c>
      <c r="B172" s="336"/>
      <c r="C172" s="337"/>
      <c r="D172" s="338"/>
      <c r="E172" s="336"/>
      <c r="F172" s="339"/>
      <c r="G172" s="336"/>
      <c r="H172" s="337"/>
      <c r="I172" s="340">
        <f t="shared" si="7"/>
        <v>0</v>
      </c>
      <c r="J172" s="341">
        <f t="shared" si="7"/>
        <v>0</v>
      </c>
      <c r="K172" s="339"/>
      <c r="L172" s="339" t="str">
        <f t="shared" si="8"/>
        <v/>
      </c>
      <c r="M172" s="342" t="str">
        <f t="shared" si="9"/>
        <v/>
      </c>
    </row>
    <row r="173" spans="1:13">
      <c r="A173" s="335">
        <f t="shared" si="0"/>
        <v>171</v>
      </c>
      <c r="B173" s="336"/>
      <c r="C173" s="337"/>
      <c r="D173" s="338"/>
      <c r="E173" s="336"/>
      <c r="F173" s="339"/>
      <c r="G173" s="336"/>
      <c r="H173" s="337"/>
      <c r="I173" s="340">
        <f t="shared" si="7"/>
        <v>0</v>
      </c>
      <c r="J173" s="341">
        <f t="shared" si="7"/>
        <v>0</v>
      </c>
      <c r="K173" s="339"/>
      <c r="L173" s="339" t="str">
        <f t="shared" si="8"/>
        <v/>
      </c>
      <c r="M173" s="342" t="str">
        <f t="shared" si="9"/>
        <v/>
      </c>
    </row>
    <row r="174" spans="1:13">
      <c r="A174" s="335">
        <f t="shared" si="0"/>
        <v>172</v>
      </c>
      <c r="B174" s="336"/>
      <c r="C174" s="337"/>
      <c r="D174" s="338"/>
      <c r="E174" s="336"/>
      <c r="F174" s="339"/>
      <c r="G174" s="336"/>
      <c r="H174" s="337"/>
      <c r="I174" s="340">
        <f t="shared" si="7"/>
        <v>0</v>
      </c>
      <c r="J174" s="341">
        <f t="shared" si="7"/>
        <v>0</v>
      </c>
      <c r="K174" s="339"/>
      <c r="L174" s="339" t="str">
        <f t="shared" si="8"/>
        <v/>
      </c>
      <c r="M174" s="342" t="str">
        <f t="shared" si="9"/>
        <v/>
      </c>
    </row>
    <row r="175" spans="1:13">
      <c r="A175" s="335">
        <f t="shared" si="0"/>
        <v>173</v>
      </c>
      <c r="B175" s="336"/>
      <c r="C175" s="337"/>
      <c r="D175" s="338"/>
      <c r="E175" s="336"/>
      <c r="F175" s="339"/>
      <c r="G175" s="336"/>
      <c r="H175" s="337"/>
      <c r="I175" s="340">
        <f t="shared" si="7"/>
        <v>0</v>
      </c>
      <c r="J175" s="341">
        <f t="shared" si="7"/>
        <v>0</v>
      </c>
      <c r="K175" s="339"/>
      <c r="L175" s="339" t="str">
        <f t="shared" si="8"/>
        <v/>
      </c>
      <c r="M175" s="342" t="str">
        <f t="shared" si="9"/>
        <v/>
      </c>
    </row>
    <row r="176" spans="1:13">
      <c r="A176" s="335">
        <f t="shared" si="0"/>
        <v>174</v>
      </c>
      <c r="B176" s="336"/>
      <c r="C176" s="337"/>
      <c r="D176" s="338"/>
      <c r="E176" s="336"/>
      <c r="F176" s="339"/>
      <c r="G176" s="336"/>
      <c r="H176" s="337"/>
      <c r="I176" s="340">
        <f t="shared" si="7"/>
        <v>0</v>
      </c>
      <c r="J176" s="341">
        <f t="shared" si="7"/>
        <v>0</v>
      </c>
      <c r="K176" s="339"/>
      <c r="L176" s="339" t="str">
        <f t="shared" si="8"/>
        <v/>
      </c>
      <c r="M176" s="342" t="str">
        <f t="shared" si="9"/>
        <v/>
      </c>
    </row>
    <row r="177" spans="1:13">
      <c r="A177" s="335">
        <f t="shared" si="0"/>
        <v>175</v>
      </c>
      <c r="B177" s="336"/>
      <c r="C177" s="337"/>
      <c r="D177" s="338"/>
      <c r="E177" s="336"/>
      <c r="F177" s="339"/>
      <c r="G177" s="336"/>
      <c r="H177" s="337"/>
      <c r="I177" s="340">
        <f t="shared" si="7"/>
        <v>0</v>
      </c>
      <c r="J177" s="341">
        <f t="shared" si="7"/>
        <v>0</v>
      </c>
      <c r="K177" s="339"/>
      <c r="L177" s="339" t="str">
        <f t="shared" si="8"/>
        <v/>
      </c>
      <c r="M177" s="342" t="str">
        <f t="shared" si="9"/>
        <v/>
      </c>
    </row>
    <row r="178" spans="1:13">
      <c r="A178" s="335">
        <f t="shared" si="0"/>
        <v>176</v>
      </c>
      <c r="B178" s="336"/>
      <c r="C178" s="337"/>
      <c r="D178" s="338"/>
      <c r="E178" s="336"/>
      <c r="F178" s="339"/>
      <c r="G178" s="336"/>
      <c r="H178" s="337"/>
      <c r="I178" s="340">
        <f t="shared" si="7"/>
        <v>0</v>
      </c>
      <c r="J178" s="341">
        <f t="shared" si="7"/>
        <v>0</v>
      </c>
      <c r="K178" s="339"/>
      <c r="L178" s="339" t="str">
        <f t="shared" si="8"/>
        <v/>
      </c>
      <c r="M178" s="342" t="str">
        <f t="shared" si="9"/>
        <v/>
      </c>
    </row>
    <row r="179" spans="1:13">
      <c r="A179" s="335">
        <f t="shared" si="0"/>
        <v>177</v>
      </c>
      <c r="B179" s="336"/>
      <c r="C179" s="337"/>
      <c r="D179" s="338"/>
      <c r="E179" s="336"/>
      <c r="F179" s="339"/>
      <c r="G179" s="336"/>
      <c r="H179" s="337"/>
      <c r="I179" s="340">
        <f t="shared" si="7"/>
        <v>0</v>
      </c>
      <c r="J179" s="341">
        <f t="shared" si="7"/>
        <v>0</v>
      </c>
      <c r="K179" s="339"/>
      <c r="L179" s="339" t="str">
        <f t="shared" si="8"/>
        <v/>
      </c>
      <c r="M179" s="342" t="str">
        <f t="shared" si="9"/>
        <v/>
      </c>
    </row>
    <row r="180" spans="1:13">
      <c r="A180" s="335">
        <f t="shared" si="0"/>
        <v>178</v>
      </c>
      <c r="B180" s="336"/>
      <c r="C180" s="337"/>
      <c r="D180" s="338"/>
      <c r="E180" s="336"/>
      <c r="F180" s="339"/>
      <c r="G180" s="336"/>
      <c r="H180" s="337"/>
      <c r="I180" s="340">
        <f t="shared" si="7"/>
        <v>0</v>
      </c>
      <c r="J180" s="341">
        <f t="shared" si="7"/>
        <v>0</v>
      </c>
      <c r="K180" s="339"/>
      <c r="L180" s="339" t="str">
        <f t="shared" si="8"/>
        <v/>
      </c>
      <c r="M180" s="342" t="str">
        <f t="shared" si="9"/>
        <v/>
      </c>
    </row>
    <row r="181" spans="1:13">
      <c r="A181" s="335">
        <f t="shared" si="0"/>
        <v>179</v>
      </c>
      <c r="B181" s="336"/>
      <c r="C181" s="337"/>
      <c r="D181" s="338"/>
      <c r="E181" s="336"/>
      <c r="F181" s="339"/>
      <c r="G181" s="336"/>
      <c r="H181" s="337"/>
      <c r="I181" s="340">
        <f t="shared" si="7"/>
        <v>0</v>
      </c>
      <c r="J181" s="341">
        <f t="shared" si="7"/>
        <v>0</v>
      </c>
      <c r="K181" s="339"/>
      <c r="L181" s="339" t="str">
        <f t="shared" si="8"/>
        <v/>
      </c>
      <c r="M181" s="342" t="str">
        <f t="shared" si="9"/>
        <v/>
      </c>
    </row>
    <row r="182" spans="1:13">
      <c r="A182" s="335">
        <f t="shared" si="0"/>
        <v>180</v>
      </c>
      <c r="B182" s="336"/>
      <c r="C182" s="337"/>
      <c r="D182" s="338"/>
      <c r="E182" s="336"/>
      <c r="F182" s="339"/>
      <c r="G182" s="336"/>
      <c r="H182" s="337"/>
      <c r="I182" s="340">
        <f t="shared" si="7"/>
        <v>0</v>
      </c>
      <c r="J182" s="341">
        <f t="shared" si="7"/>
        <v>0</v>
      </c>
      <c r="K182" s="339"/>
      <c r="L182" s="339" t="str">
        <f t="shared" si="8"/>
        <v/>
      </c>
      <c r="M182" s="342" t="str">
        <f t="shared" si="9"/>
        <v/>
      </c>
    </row>
    <row r="183" spans="1:13">
      <c r="A183" s="335">
        <f t="shared" si="0"/>
        <v>181</v>
      </c>
      <c r="B183" s="336"/>
      <c r="C183" s="337"/>
      <c r="D183" s="338"/>
      <c r="E183" s="336"/>
      <c r="F183" s="339"/>
      <c r="G183" s="336"/>
      <c r="H183" s="337"/>
      <c r="I183" s="340">
        <f t="shared" si="7"/>
        <v>0</v>
      </c>
      <c r="J183" s="341">
        <f t="shared" si="7"/>
        <v>0</v>
      </c>
      <c r="K183" s="339"/>
      <c r="L183" s="339" t="str">
        <f t="shared" si="8"/>
        <v/>
      </c>
      <c r="M183" s="342" t="str">
        <f t="shared" si="9"/>
        <v/>
      </c>
    </row>
    <row r="184" spans="1:13">
      <c r="A184" s="335">
        <f t="shared" si="0"/>
        <v>182</v>
      </c>
      <c r="B184" s="336"/>
      <c r="C184" s="337"/>
      <c r="D184" s="338"/>
      <c r="E184" s="336"/>
      <c r="F184" s="339"/>
      <c r="G184" s="336"/>
      <c r="H184" s="337"/>
      <c r="I184" s="340">
        <f t="shared" si="7"/>
        <v>0</v>
      </c>
      <c r="J184" s="341">
        <f t="shared" si="7"/>
        <v>0</v>
      </c>
      <c r="K184" s="339"/>
      <c r="L184" s="339" t="str">
        <f t="shared" si="8"/>
        <v/>
      </c>
      <c r="M184" s="342" t="str">
        <f t="shared" si="9"/>
        <v/>
      </c>
    </row>
    <row r="185" spans="1:13">
      <c r="A185" s="335">
        <f t="shared" si="0"/>
        <v>183</v>
      </c>
      <c r="B185" s="336"/>
      <c r="C185" s="337"/>
      <c r="D185" s="338"/>
      <c r="E185" s="336"/>
      <c r="F185" s="339"/>
      <c r="G185" s="336"/>
      <c r="H185" s="337"/>
      <c r="I185" s="340">
        <f t="shared" si="7"/>
        <v>0</v>
      </c>
      <c r="J185" s="341">
        <f t="shared" si="7"/>
        <v>0</v>
      </c>
      <c r="K185" s="339"/>
      <c r="L185" s="339" t="str">
        <f t="shared" si="8"/>
        <v/>
      </c>
      <c r="M185" s="342" t="str">
        <f t="shared" si="9"/>
        <v/>
      </c>
    </row>
    <row r="186" spans="1:13">
      <c r="A186" s="335">
        <f t="shared" si="0"/>
        <v>184</v>
      </c>
      <c r="B186" s="336"/>
      <c r="C186" s="337"/>
      <c r="D186" s="338"/>
      <c r="E186" s="336"/>
      <c r="F186" s="339"/>
      <c r="G186" s="336"/>
      <c r="H186" s="337"/>
      <c r="I186" s="340">
        <f t="shared" si="7"/>
        <v>0</v>
      </c>
      <c r="J186" s="341">
        <f t="shared" si="7"/>
        <v>0</v>
      </c>
      <c r="K186" s="339"/>
      <c r="L186" s="339" t="str">
        <f t="shared" si="8"/>
        <v/>
      </c>
      <c r="M186" s="342" t="str">
        <f t="shared" si="9"/>
        <v/>
      </c>
    </row>
    <row r="187" spans="1:13">
      <c r="A187" s="335">
        <f t="shared" si="0"/>
        <v>185</v>
      </c>
      <c r="B187" s="336"/>
      <c r="C187" s="337"/>
      <c r="D187" s="338"/>
      <c r="E187" s="336"/>
      <c r="F187" s="339"/>
      <c r="G187" s="336"/>
      <c r="H187" s="337"/>
      <c r="I187" s="340">
        <f t="shared" si="7"/>
        <v>0</v>
      </c>
      <c r="J187" s="341">
        <f t="shared" si="7"/>
        <v>0</v>
      </c>
      <c r="K187" s="339"/>
      <c r="L187" s="339" t="str">
        <f t="shared" si="8"/>
        <v/>
      </c>
      <c r="M187" s="342" t="str">
        <f t="shared" si="9"/>
        <v/>
      </c>
    </row>
    <row r="188" spans="1:13">
      <c r="A188" s="335">
        <f t="shared" si="0"/>
        <v>186</v>
      </c>
      <c r="B188" s="336"/>
      <c r="C188" s="337"/>
      <c r="D188" s="338"/>
      <c r="E188" s="336"/>
      <c r="F188" s="339"/>
      <c r="G188" s="336"/>
      <c r="H188" s="337"/>
      <c r="I188" s="340">
        <f t="shared" si="7"/>
        <v>0</v>
      </c>
      <c r="J188" s="341">
        <f t="shared" si="7"/>
        <v>0</v>
      </c>
      <c r="K188" s="339"/>
      <c r="L188" s="339" t="str">
        <f t="shared" si="8"/>
        <v/>
      </c>
      <c r="M188" s="342" t="str">
        <f t="shared" si="9"/>
        <v/>
      </c>
    </row>
    <row r="189" spans="1:13">
      <c r="A189" s="335">
        <f t="shared" si="0"/>
        <v>187</v>
      </c>
      <c r="B189" s="336"/>
      <c r="C189" s="337"/>
      <c r="D189" s="338"/>
      <c r="E189" s="336"/>
      <c r="F189" s="339"/>
      <c r="G189" s="336"/>
      <c r="H189" s="337"/>
      <c r="I189" s="340">
        <f t="shared" si="7"/>
        <v>0</v>
      </c>
      <c r="J189" s="341">
        <f t="shared" si="7"/>
        <v>0</v>
      </c>
      <c r="K189" s="339"/>
      <c r="L189" s="339" t="str">
        <f t="shared" si="8"/>
        <v/>
      </c>
      <c r="M189" s="342" t="str">
        <f t="shared" si="9"/>
        <v/>
      </c>
    </row>
    <row r="190" spans="1:13">
      <c r="A190" s="335">
        <f t="shared" si="0"/>
        <v>188</v>
      </c>
      <c r="B190" s="336"/>
      <c r="C190" s="337"/>
      <c r="D190" s="338"/>
      <c r="E190" s="336"/>
      <c r="F190" s="339"/>
      <c r="G190" s="336"/>
      <c r="H190" s="337"/>
      <c r="I190" s="340">
        <f t="shared" si="7"/>
        <v>0</v>
      </c>
      <c r="J190" s="341">
        <f t="shared" si="7"/>
        <v>0</v>
      </c>
      <c r="K190" s="339"/>
      <c r="L190" s="339" t="str">
        <f t="shared" si="8"/>
        <v/>
      </c>
      <c r="M190" s="342" t="str">
        <f t="shared" si="9"/>
        <v/>
      </c>
    </row>
    <row r="191" spans="1:13">
      <c r="A191" s="335">
        <f t="shared" si="0"/>
        <v>189</v>
      </c>
      <c r="B191" s="336"/>
      <c r="C191" s="337"/>
      <c r="D191" s="338"/>
      <c r="E191" s="336"/>
      <c r="F191" s="339"/>
      <c r="G191" s="336"/>
      <c r="H191" s="337"/>
      <c r="I191" s="340">
        <f t="shared" si="7"/>
        <v>0</v>
      </c>
      <c r="J191" s="341">
        <f t="shared" si="7"/>
        <v>0</v>
      </c>
      <c r="K191" s="339"/>
      <c r="L191" s="339" t="str">
        <f t="shared" si="8"/>
        <v/>
      </c>
      <c r="M191" s="342" t="str">
        <f t="shared" si="9"/>
        <v/>
      </c>
    </row>
    <row r="192" spans="1:13">
      <c r="A192" s="335">
        <f t="shared" si="0"/>
        <v>190</v>
      </c>
      <c r="B192" s="336"/>
      <c r="C192" s="337"/>
      <c r="D192" s="338"/>
      <c r="E192" s="336"/>
      <c r="F192" s="339"/>
      <c r="G192" s="336"/>
      <c r="H192" s="337"/>
      <c r="I192" s="340">
        <f t="shared" si="7"/>
        <v>0</v>
      </c>
      <c r="J192" s="341">
        <f t="shared" si="7"/>
        <v>0</v>
      </c>
      <c r="K192" s="339"/>
      <c r="L192" s="339" t="str">
        <f t="shared" si="8"/>
        <v/>
      </c>
      <c r="M192" s="342" t="str">
        <f t="shared" si="9"/>
        <v/>
      </c>
    </row>
    <row r="193" spans="1:13">
      <c r="A193" s="335">
        <f t="shared" si="0"/>
        <v>191</v>
      </c>
      <c r="B193" s="336"/>
      <c r="C193" s="337"/>
      <c r="D193" s="338"/>
      <c r="E193" s="336"/>
      <c r="F193" s="339"/>
      <c r="G193" s="336"/>
      <c r="H193" s="337"/>
      <c r="I193" s="340">
        <f t="shared" si="7"/>
        <v>0</v>
      </c>
      <c r="J193" s="341">
        <f t="shared" si="7"/>
        <v>0</v>
      </c>
      <c r="K193" s="339"/>
      <c r="L193" s="339" t="str">
        <f t="shared" si="8"/>
        <v/>
      </c>
      <c r="M193" s="342" t="str">
        <f t="shared" si="9"/>
        <v/>
      </c>
    </row>
    <row r="194" spans="1:13">
      <c r="A194" s="335">
        <f t="shared" si="0"/>
        <v>192</v>
      </c>
      <c r="B194" s="336"/>
      <c r="C194" s="337"/>
      <c r="D194" s="338"/>
      <c r="E194" s="336"/>
      <c r="F194" s="339"/>
      <c r="G194" s="336"/>
      <c r="H194" s="337"/>
      <c r="I194" s="340">
        <f t="shared" si="7"/>
        <v>0</v>
      </c>
      <c r="J194" s="341">
        <f t="shared" si="7"/>
        <v>0</v>
      </c>
      <c r="K194" s="339"/>
      <c r="L194" s="339" t="str">
        <f t="shared" si="8"/>
        <v/>
      </c>
      <c r="M194" s="342" t="str">
        <f t="shared" si="9"/>
        <v/>
      </c>
    </row>
    <row r="195" spans="1:13">
      <c r="A195" s="335">
        <f t="shared" si="0"/>
        <v>193</v>
      </c>
      <c r="B195" s="336"/>
      <c r="C195" s="337"/>
      <c r="D195" s="338"/>
      <c r="E195" s="336"/>
      <c r="F195" s="339"/>
      <c r="G195" s="336"/>
      <c r="H195" s="337"/>
      <c r="I195" s="340">
        <f t="shared" si="7"/>
        <v>0</v>
      </c>
      <c r="J195" s="341">
        <f t="shared" si="7"/>
        <v>0</v>
      </c>
      <c r="K195" s="339"/>
      <c r="L195" s="339" t="str">
        <f t="shared" si="8"/>
        <v/>
      </c>
      <c r="M195" s="342" t="str">
        <f t="shared" si="9"/>
        <v/>
      </c>
    </row>
    <row r="196" spans="1:13">
      <c r="A196" s="335">
        <f t="shared" si="0"/>
        <v>194</v>
      </c>
      <c r="B196" s="336"/>
      <c r="C196" s="337"/>
      <c r="D196" s="338"/>
      <c r="E196" s="336"/>
      <c r="F196" s="339"/>
      <c r="G196" s="336"/>
      <c r="H196" s="337"/>
      <c r="I196" s="340">
        <f t="shared" ref="I196:J259" si="10">D196</f>
        <v>0</v>
      </c>
      <c r="J196" s="341">
        <f t="shared" si="10"/>
        <v>0</v>
      </c>
      <c r="K196" s="339"/>
      <c r="L196" s="339" t="str">
        <f t="shared" ref="L196:L259" si="11">IF(AND(F196=0,K196=0),"",K196-F196)</f>
        <v/>
      </c>
      <c r="M196" s="342" t="str">
        <f t="shared" si="9"/>
        <v/>
      </c>
    </row>
    <row r="197" spans="1:13">
      <c r="A197" s="335">
        <f t="shared" si="0"/>
        <v>195</v>
      </c>
      <c r="B197" s="336"/>
      <c r="C197" s="337"/>
      <c r="D197" s="338"/>
      <c r="E197" s="336"/>
      <c r="F197" s="339"/>
      <c r="G197" s="336"/>
      <c r="H197" s="337"/>
      <c r="I197" s="340">
        <f t="shared" si="10"/>
        <v>0</v>
      </c>
      <c r="J197" s="341">
        <f t="shared" si="10"/>
        <v>0</v>
      </c>
      <c r="K197" s="339"/>
      <c r="L197" s="339" t="str">
        <f t="shared" si="11"/>
        <v/>
      </c>
      <c r="M197" s="342" t="str">
        <f t="shared" ref="M197:M260" si="12">IF(OR(F197&gt;0,K197&gt;0),"印刷範囲","")</f>
        <v/>
      </c>
    </row>
    <row r="198" spans="1:13">
      <c r="A198" s="335">
        <f t="shared" si="0"/>
        <v>196</v>
      </c>
      <c r="B198" s="336"/>
      <c r="C198" s="337"/>
      <c r="D198" s="338"/>
      <c r="E198" s="336"/>
      <c r="F198" s="339"/>
      <c r="G198" s="336"/>
      <c r="H198" s="337"/>
      <c r="I198" s="340">
        <f t="shared" si="10"/>
        <v>0</v>
      </c>
      <c r="J198" s="341">
        <f t="shared" si="10"/>
        <v>0</v>
      </c>
      <c r="K198" s="339"/>
      <c r="L198" s="339" t="str">
        <f t="shared" si="11"/>
        <v/>
      </c>
      <c r="M198" s="342" t="str">
        <f t="shared" si="12"/>
        <v/>
      </c>
    </row>
    <row r="199" spans="1:13">
      <c r="A199" s="335">
        <f t="shared" si="0"/>
        <v>197</v>
      </c>
      <c r="B199" s="336"/>
      <c r="C199" s="337"/>
      <c r="D199" s="338"/>
      <c r="E199" s="336"/>
      <c r="F199" s="339"/>
      <c r="G199" s="336"/>
      <c r="H199" s="337"/>
      <c r="I199" s="340">
        <f t="shared" si="10"/>
        <v>0</v>
      </c>
      <c r="J199" s="341">
        <f t="shared" si="10"/>
        <v>0</v>
      </c>
      <c r="K199" s="339"/>
      <c r="L199" s="339" t="str">
        <f t="shared" si="11"/>
        <v/>
      </c>
      <c r="M199" s="342" t="str">
        <f t="shared" si="12"/>
        <v/>
      </c>
    </row>
    <row r="200" spans="1:13">
      <c r="A200" s="335">
        <f t="shared" si="0"/>
        <v>198</v>
      </c>
      <c r="B200" s="336"/>
      <c r="C200" s="337"/>
      <c r="D200" s="338"/>
      <c r="E200" s="336"/>
      <c r="F200" s="339"/>
      <c r="G200" s="336"/>
      <c r="H200" s="337"/>
      <c r="I200" s="340">
        <f t="shared" si="10"/>
        <v>0</v>
      </c>
      <c r="J200" s="341">
        <f t="shared" si="10"/>
        <v>0</v>
      </c>
      <c r="K200" s="339"/>
      <c r="L200" s="339" t="str">
        <f t="shared" si="11"/>
        <v/>
      </c>
      <c r="M200" s="342" t="str">
        <f t="shared" si="12"/>
        <v/>
      </c>
    </row>
    <row r="201" spans="1:13">
      <c r="A201" s="335">
        <f t="shared" si="0"/>
        <v>199</v>
      </c>
      <c r="B201" s="336"/>
      <c r="C201" s="337"/>
      <c r="D201" s="338"/>
      <c r="E201" s="336"/>
      <c r="F201" s="339"/>
      <c r="G201" s="336"/>
      <c r="H201" s="337"/>
      <c r="I201" s="340">
        <f t="shared" si="10"/>
        <v>0</v>
      </c>
      <c r="J201" s="341">
        <f t="shared" si="10"/>
        <v>0</v>
      </c>
      <c r="K201" s="339"/>
      <c r="L201" s="339" t="str">
        <f t="shared" si="11"/>
        <v/>
      </c>
      <c r="M201" s="342" t="str">
        <f t="shared" si="12"/>
        <v/>
      </c>
    </row>
    <row r="202" spans="1:13">
      <c r="A202" s="335">
        <f t="shared" si="0"/>
        <v>200</v>
      </c>
      <c r="B202" s="336"/>
      <c r="C202" s="337"/>
      <c r="D202" s="338"/>
      <c r="E202" s="336"/>
      <c r="F202" s="339"/>
      <c r="G202" s="336"/>
      <c r="H202" s="337"/>
      <c r="I202" s="340">
        <f t="shared" si="10"/>
        <v>0</v>
      </c>
      <c r="J202" s="341">
        <f t="shared" si="10"/>
        <v>0</v>
      </c>
      <c r="K202" s="339"/>
      <c r="L202" s="339" t="str">
        <f t="shared" si="11"/>
        <v/>
      </c>
      <c r="M202" s="342" t="str">
        <f t="shared" si="12"/>
        <v/>
      </c>
    </row>
    <row r="203" spans="1:13">
      <c r="A203" s="335">
        <f t="shared" si="0"/>
        <v>201</v>
      </c>
      <c r="B203" s="336"/>
      <c r="C203" s="337"/>
      <c r="D203" s="338"/>
      <c r="E203" s="336"/>
      <c r="F203" s="339"/>
      <c r="G203" s="336"/>
      <c r="H203" s="337"/>
      <c r="I203" s="340">
        <f t="shared" si="10"/>
        <v>0</v>
      </c>
      <c r="J203" s="341">
        <f t="shared" si="10"/>
        <v>0</v>
      </c>
      <c r="K203" s="339"/>
      <c r="L203" s="339" t="str">
        <f t="shared" si="11"/>
        <v/>
      </c>
      <c r="M203" s="342" t="str">
        <f t="shared" si="12"/>
        <v/>
      </c>
    </row>
    <row r="204" spans="1:13">
      <c r="A204" s="335">
        <f t="shared" si="0"/>
        <v>202</v>
      </c>
      <c r="B204" s="336"/>
      <c r="C204" s="337"/>
      <c r="D204" s="338"/>
      <c r="E204" s="336"/>
      <c r="F204" s="339"/>
      <c r="G204" s="336"/>
      <c r="H204" s="337"/>
      <c r="I204" s="340">
        <f t="shared" si="10"/>
        <v>0</v>
      </c>
      <c r="J204" s="341">
        <f t="shared" si="10"/>
        <v>0</v>
      </c>
      <c r="K204" s="339"/>
      <c r="L204" s="339" t="str">
        <f t="shared" si="11"/>
        <v/>
      </c>
      <c r="M204" s="342" t="str">
        <f t="shared" si="12"/>
        <v/>
      </c>
    </row>
    <row r="205" spans="1:13">
      <c r="A205" s="335">
        <f t="shared" si="0"/>
        <v>203</v>
      </c>
      <c r="B205" s="336"/>
      <c r="C205" s="337"/>
      <c r="D205" s="338"/>
      <c r="E205" s="336"/>
      <c r="F205" s="339"/>
      <c r="G205" s="336"/>
      <c r="H205" s="337"/>
      <c r="I205" s="340">
        <f t="shared" si="10"/>
        <v>0</v>
      </c>
      <c r="J205" s="341">
        <f t="shared" si="10"/>
        <v>0</v>
      </c>
      <c r="K205" s="339"/>
      <c r="L205" s="339" t="str">
        <f t="shared" si="11"/>
        <v/>
      </c>
      <c r="M205" s="342" t="str">
        <f t="shared" si="12"/>
        <v/>
      </c>
    </row>
    <row r="206" spans="1:13">
      <c r="A206" s="335">
        <f t="shared" si="0"/>
        <v>204</v>
      </c>
      <c r="B206" s="336"/>
      <c r="C206" s="337"/>
      <c r="D206" s="338"/>
      <c r="E206" s="336"/>
      <c r="F206" s="339"/>
      <c r="G206" s="336"/>
      <c r="H206" s="337"/>
      <c r="I206" s="340">
        <f t="shared" si="10"/>
        <v>0</v>
      </c>
      <c r="J206" s="341">
        <f t="shared" si="10"/>
        <v>0</v>
      </c>
      <c r="K206" s="339"/>
      <c r="L206" s="339" t="str">
        <f t="shared" si="11"/>
        <v/>
      </c>
      <c r="M206" s="342" t="str">
        <f t="shared" si="12"/>
        <v/>
      </c>
    </row>
    <row r="207" spans="1:13">
      <c r="A207" s="335">
        <f t="shared" si="0"/>
        <v>205</v>
      </c>
      <c r="B207" s="336"/>
      <c r="C207" s="337"/>
      <c r="D207" s="338"/>
      <c r="E207" s="336"/>
      <c r="F207" s="339"/>
      <c r="G207" s="336"/>
      <c r="H207" s="337"/>
      <c r="I207" s="340">
        <f t="shared" si="10"/>
        <v>0</v>
      </c>
      <c r="J207" s="341">
        <f t="shared" si="10"/>
        <v>0</v>
      </c>
      <c r="K207" s="339"/>
      <c r="L207" s="339" t="str">
        <f t="shared" si="11"/>
        <v/>
      </c>
      <c r="M207" s="342" t="str">
        <f t="shared" si="12"/>
        <v/>
      </c>
    </row>
    <row r="208" spans="1:13">
      <c r="A208" s="335">
        <f t="shared" si="0"/>
        <v>206</v>
      </c>
      <c r="B208" s="336"/>
      <c r="C208" s="337"/>
      <c r="D208" s="338"/>
      <c r="E208" s="336"/>
      <c r="F208" s="339"/>
      <c r="G208" s="336"/>
      <c r="H208" s="337"/>
      <c r="I208" s="340">
        <f t="shared" si="10"/>
        <v>0</v>
      </c>
      <c r="J208" s="341">
        <f t="shared" si="10"/>
        <v>0</v>
      </c>
      <c r="K208" s="339"/>
      <c r="L208" s="339" t="str">
        <f t="shared" si="11"/>
        <v/>
      </c>
      <c r="M208" s="342" t="str">
        <f t="shared" si="12"/>
        <v/>
      </c>
    </row>
    <row r="209" spans="1:13">
      <c r="A209" s="335">
        <f t="shared" si="0"/>
        <v>207</v>
      </c>
      <c r="B209" s="336"/>
      <c r="C209" s="337"/>
      <c r="D209" s="338"/>
      <c r="E209" s="336"/>
      <c r="F209" s="339"/>
      <c r="G209" s="336"/>
      <c r="H209" s="337"/>
      <c r="I209" s="340">
        <f t="shared" si="10"/>
        <v>0</v>
      </c>
      <c r="J209" s="341">
        <f t="shared" si="10"/>
        <v>0</v>
      </c>
      <c r="K209" s="339"/>
      <c r="L209" s="339" t="str">
        <f t="shared" si="11"/>
        <v/>
      </c>
      <c r="M209" s="342" t="str">
        <f t="shared" si="12"/>
        <v/>
      </c>
    </row>
    <row r="210" spans="1:13">
      <c r="A210" s="335">
        <f t="shared" si="0"/>
        <v>208</v>
      </c>
      <c r="B210" s="336"/>
      <c r="C210" s="337"/>
      <c r="D210" s="338"/>
      <c r="E210" s="336"/>
      <c r="F210" s="339"/>
      <c r="G210" s="336"/>
      <c r="H210" s="337"/>
      <c r="I210" s="340">
        <f t="shared" si="10"/>
        <v>0</v>
      </c>
      <c r="J210" s="341">
        <f t="shared" si="10"/>
        <v>0</v>
      </c>
      <c r="K210" s="339"/>
      <c r="L210" s="339" t="str">
        <f t="shared" si="11"/>
        <v/>
      </c>
      <c r="M210" s="342" t="str">
        <f t="shared" si="12"/>
        <v/>
      </c>
    </row>
    <row r="211" spans="1:13">
      <c r="A211" s="335">
        <f t="shared" si="0"/>
        <v>209</v>
      </c>
      <c r="B211" s="336"/>
      <c r="C211" s="337"/>
      <c r="D211" s="338"/>
      <c r="E211" s="336"/>
      <c r="F211" s="339"/>
      <c r="G211" s="336"/>
      <c r="H211" s="337"/>
      <c r="I211" s="340">
        <f t="shared" si="10"/>
        <v>0</v>
      </c>
      <c r="J211" s="341">
        <f t="shared" si="10"/>
        <v>0</v>
      </c>
      <c r="K211" s="339"/>
      <c r="L211" s="339" t="str">
        <f t="shared" si="11"/>
        <v/>
      </c>
      <c r="M211" s="342" t="str">
        <f t="shared" si="12"/>
        <v/>
      </c>
    </row>
    <row r="212" spans="1:13">
      <c r="A212" s="335">
        <f t="shared" si="0"/>
        <v>210</v>
      </c>
      <c r="B212" s="336"/>
      <c r="C212" s="337"/>
      <c r="D212" s="338"/>
      <c r="E212" s="336"/>
      <c r="F212" s="339"/>
      <c r="G212" s="336"/>
      <c r="H212" s="337"/>
      <c r="I212" s="340">
        <f t="shared" si="10"/>
        <v>0</v>
      </c>
      <c r="J212" s="341">
        <f t="shared" si="10"/>
        <v>0</v>
      </c>
      <c r="K212" s="339"/>
      <c r="L212" s="339" t="str">
        <f t="shared" si="11"/>
        <v/>
      </c>
      <c r="M212" s="342" t="str">
        <f t="shared" si="12"/>
        <v/>
      </c>
    </row>
    <row r="213" spans="1:13">
      <c r="A213" s="335">
        <f t="shared" si="0"/>
        <v>211</v>
      </c>
      <c r="B213" s="336"/>
      <c r="C213" s="337"/>
      <c r="D213" s="338"/>
      <c r="E213" s="336"/>
      <c r="F213" s="339"/>
      <c r="G213" s="336"/>
      <c r="H213" s="337"/>
      <c r="I213" s="340">
        <f t="shared" si="10"/>
        <v>0</v>
      </c>
      <c r="J213" s="341">
        <f t="shared" si="10"/>
        <v>0</v>
      </c>
      <c r="K213" s="339"/>
      <c r="L213" s="339" t="str">
        <f t="shared" si="11"/>
        <v/>
      </c>
      <c r="M213" s="342" t="str">
        <f t="shared" si="12"/>
        <v/>
      </c>
    </row>
    <row r="214" spans="1:13">
      <c r="A214" s="335">
        <f t="shared" si="0"/>
        <v>212</v>
      </c>
      <c r="B214" s="336"/>
      <c r="C214" s="337"/>
      <c r="D214" s="338"/>
      <c r="E214" s="336"/>
      <c r="F214" s="339"/>
      <c r="G214" s="336"/>
      <c r="H214" s="337"/>
      <c r="I214" s="340">
        <f t="shared" si="10"/>
        <v>0</v>
      </c>
      <c r="J214" s="341">
        <f t="shared" si="10"/>
        <v>0</v>
      </c>
      <c r="K214" s="339"/>
      <c r="L214" s="339" t="str">
        <f t="shared" si="11"/>
        <v/>
      </c>
      <c r="M214" s="342" t="str">
        <f t="shared" si="12"/>
        <v/>
      </c>
    </row>
    <row r="215" spans="1:13">
      <c r="A215" s="335">
        <f t="shared" si="0"/>
        <v>213</v>
      </c>
      <c r="B215" s="336"/>
      <c r="C215" s="337"/>
      <c r="D215" s="338"/>
      <c r="E215" s="336"/>
      <c r="F215" s="339"/>
      <c r="G215" s="336"/>
      <c r="H215" s="337"/>
      <c r="I215" s="340">
        <f t="shared" si="10"/>
        <v>0</v>
      </c>
      <c r="J215" s="341">
        <f t="shared" si="10"/>
        <v>0</v>
      </c>
      <c r="K215" s="339"/>
      <c r="L215" s="339" t="str">
        <f t="shared" si="11"/>
        <v/>
      </c>
      <c r="M215" s="342" t="str">
        <f t="shared" si="12"/>
        <v/>
      </c>
    </row>
    <row r="216" spans="1:13">
      <c r="A216" s="335">
        <f t="shared" si="0"/>
        <v>214</v>
      </c>
      <c r="B216" s="336"/>
      <c r="C216" s="337"/>
      <c r="D216" s="338"/>
      <c r="E216" s="336"/>
      <c r="F216" s="339"/>
      <c r="G216" s="336"/>
      <c r="H216" s="337"/>
      <c r="I216" s="340">
        <f t="shared" si="10"/>
        <v>0</v>
      </c>
      <c r="J216" s="341">
        <f t="shared" si="10"/>
        <v>0</v>
      </c>
      <c r="K216" s="339"/>
      <c r="L216" s="339" t="str">
        <f t="shared" si="11"/>
        <v/>
      </c>
      <c r="M216" s="342" t="str">
        <f t="shared" si="12"/>
        <v/>
      </c>
    </row>
    <row r="217" spans="1:13">
      <c r="A217" s="335">
        <f t="shared" si="0"/>
        <v>215</v>
      </c>
      <c r="B217" s="336"/>
      <c r="C217" s="337"/>
      <c r="D217" s="338"/>
      <c r="E217" s="336"/>
      <c r="F217" s="339"/>
      <c r="G217" s="336"/>
      <c r="H217" s="337"/>
      <c r="I217" s="340">
        <f t="shared" si="10"/>
        <v>0</v>
      </c>
      <c r="J217" s="341">
        <f t="shared" si="10"/>
        <v>0</v>
      </c>
      <c r="K217" s="339"/>
      <c r="L217" s="339" t="str">
        <f t="shared" si="11"/>
        <v/>
      </c>
      <c r="M217" s="342" t="str">
        <f t="shared" si="12"/>
        <v/>
      </c>
    </row>
    <row r="218" spans="1:13">
      <c r="A218" s="335">
        <f t="shared" si="0"/>
        <v>216</v>
      </c>
      <c r="B218" s="336"/>
      <c r="C218" s="337"/>
      <c r="D218" s="338"/>
      <c r="E218" s="336"/>
      <c r="F218" s="339"/>
      <c r="G218" s="336"/>
      <c r="H218" s="337"/>
      <c r="I218" s="340">
        <f t="shared" si="10"/>
        <v>0</v>
      </c>
      <c r="J218" s="341">
        <f t="shared" si="10"/>
        <v>0</v>
      </c>
      <c r="K218" s="339"/>
      <c r="L218" s="339" t="str">
        <f t="shared" si="11"/>
        <v/>
      </c>
      <c r="M218" s="342" t="str">
        <f t="shared" si="12"/>
        <v/>
      </c>
    </row>
    <row r="219" spans="1:13">
      <c r="A219" s="335">
        <f t="shared" si="0"/>
        <v>217</v>
      </c>
      <c r="B219" s="336"/>
      <c r="C219" s="337"/>
      <c r="D219" s="338"/>
      <c r="E219" s="336"/>
      <c r="F219" s="339"/>
      <c r="G219" s="336"/>
      <c r="H219" s="337"/>
      <c r="I219" s="340">
        <f t="shared" si="10"/>
        <v>0</v>
      </c>
      <c r="J219" s="341">
        <f t="shared" si="10"/>
        <v>0</v>
      </c>
      <c r="K219" s="339"/>
      <c r="L219" s="339" t="str">
        <f t="shared" si="11"/>
        <v/>
      </c>
      <c r="M219" s="342" t="str">
        <f t="shared" si="12"/>
        <v/>
      </c>
    </row>
    <row r="220" spans="1:13">
      <c r="A220" s="335">
        <f t="shared" si="0"/>
        <v>218</v>
      </c>
      <c r="B220" s="336"/>
      <c r="C220" s="337"/>
      <c r="D220" s="338"/>
      <c r="E220" s="336"/>
      <c r="F220" s="339"/>
      <c r="G220" s="336"/>
      <c r="H220" s="337"/>
      <c r="I220" s="340">
        <f t="shared" si="10"/>
        <v>0</v>
      </c>
      <c r="J220" s="341">
        <f t="shared" si="10"/>
        <v>0</v>
      </c>
      <c r="K220" s="339"/>
      <c r="L220" s="339" t="str">
        <f t="shared" si="11"/>
        <v/>
      </c>
      <c r="M220" s="342" t="str">
        <f t="shared" si="12"/>
        <v/>
      </c>
    </row>
    <row r="221" spans="1:13">
      <c r="A221" s="335">
        <f t="shared" si="0"/>
        <v>219</v>
      </c>
      <c r="B221" s="336"/>
      <c r="C221" s="337"/>
      <c r="D221" s="338"/>
      <c r="E221" s="336"/>
      <c r="F221" s="339"/>
      <c r="G221" s="336"/>
      <c r="H221" s="337"/>
      <c r="I221" s="340">
        <f t="shared" si="10"/>
        <v>0</v>
      </c>
      <c r="J221" s="341">
        <f t="shared" si="10"/>
        <v>0</v>
      </c>
      <c r="K221" s="339"/>
      <c r="L221" s="339" t="str">
        <f t="shared" si="11"/>
        <v/>
      </c>
      <c r="M221" s="342" t="str">
        <f t="shared" si="12"/>
        <v/>
      </c>
    </row>
    <row r="222" spans="1:13">
      <c r="A222" s="335">
        <f t="shared" si="0"/>
        <v>220</v>
      </c>
      <c r="B222" s="336"/>
      <c r="C222" s="337"/>
      <c r="D222" s="338"/>
      <c r="E222" s="336"/>
      <c r="F222" s="339"/>
      <c r="G222" s="336"/>
      <c r="H222" s="337"/>
      <c r="I222" s="340">
        <f t="shared" si="10"/>
        <v>0</v>
      </c>
      <c r="J222" s="341">
        <f t="shared" si="10"/>
        <v>0</v>
      </c>
      <c r="K222" s="339"/>
      <c r="L222" s="339" t="str">
        <f t="shared" si="11"/>
        <v/>
      </c>
      <c r="M222" s="342" t="str">
        <f t="shared" si="12"/>
        <v/>
      </c>
    </row>
    <row r="223" spans="1:13">
      <c r="A223" s="335">
        <f t="shared" si="0"/>
        <v>221</v>
      </c>
      <c r="B223" s="336"/>
      <c r="C223" s="337"/>
      <c r="D223" s="338"/>
      <c r="E223" s="336"/>
      <c r="F223" s="339"/>
      <c r="G223" s="336"/>
      <c r="H223" s="337"/>
      <c r="I223" s="340">
        <f t="shared" si="10"/>
        <v>0</v>
      </c>
      <c r="J223" s="341">
        <f t="shared" si="10"/>
        <v>0</v>
      </c>
      <c r="K223" s="339"/>
      <c r="L223" s="339" t="str">
        <f t="shared" si="11"/>
        <v/>
      </c>
      <c r="M223" s="342" t="str">
        <f t="shared" si="12"/>
        <v/>
      </c>
    </row>
    <row r="224" spans="1:13">
      <c r="A224" s="335">
        <f t="shared" si="0"/>
        <v>222</v>
      </c>
      <c r="B224" s="336"/>
      <c r="C224" s="337"/>
      <c r="D224" s="338"/>
      <c r="E224" s="336"/>
      <c r="F224" s="339"/>
      <c r="G224" s="336"/>
      <c r="H224" s="337"/>
      <c r="I224" s="340">
        <f t="shared" si="10"/>
        <v>0</v>
      </c>
      <c r="J224" s="341">
        <f t="shared" si="10"/>
        <v>0</v>
      </c>
      <c r="K224" s="339"/>
      <c r="L224" s="339" t="str">
        <f t="shared" si="11"/>
        <v/>
      </c>
      <c r="M224" s="342" t="str">
        <f t="shared" si="12"/>
        <v/>
      </c>
    </row>
    <row r="225" spans="1:13">
      <c r="A225" s="335">
        <f t="shared" si="0"/>
        <v>223</v>
      </c>
      <c r="B225" s="336"/>
      <c r="C225" s="337"/>
      <c r="D225" s="338"/>
      <c r="E225" s="336"/>
      <c r="F225" s="339"/>
      <c r="G225" s="336"/>
      <c r="H225" s="337"/>
      <c r="I225" s="340">
        <f t="shared" si="10"/>
        <v>0</v>
      </c>
      <c r="J225" s="341">
        <f t="shared" si="10"/>
        <v>0</v>
      </c>
      <c r="K225" s="339"/>
      <c r="L225" s="339" t="str">
        <f t="shared" si="11"/>
        <v/>
      </c>
      <c r="M225" s="342" t="str">
        <f t="shared" si="12"/>
        <v/>
      </c>
    </row>
    <row r="226" spans="1:13">
      <c r="A226" s="335">
        <f t="shared" si="0"/>
        <v>224</v>
      </c>
      <c r="B226" s="336"/>
      <c r="C226" s="337"/>
      <c r="D226" s="338"/>
      <c r="E226" s="336"/>
      <c r="F226" s="339"/>
      <c r="G226" s="336"/>
      <c r="H226" s="337"/>
      <c r="I226" s="340">
        <f t="shared" si="10"/>
        <v>0</v>
      </c>
      <c r="J226" s="341">
        <f t="shared" si="10"/>
        <v>0</v>
      </c>
      <c r="K226" s="339"/>
      <c r="L226" s="339" t="str">
        <f t="shared" si="11"/>
        <v/>
      </c>
      <c r="M226" s="342" t="str">
        <f t="shared" si="12"/>
        <v/>
      </c>
    </row>
    <row r="227" spans="1:13">
      <c r="A227" s="335">
        <f t="shared" si="0"/>
        <v>225</v>
      </c>
      <c r="B227" s="336"/>
      <c r="C227" s="337"/>
      <c r="D227" s="338"/>
      <c r="E227" s="336"/>
      <c r="F227" s="339"/>
      <c r="G227" s="336"/>
      <c r="H227" s="337"/>
      <c r="I227" s="340">
        <f t="shared" si="10"/>
        <v>0</v>
      </c>
      <c r="J227" s="341">
        <f t="shared" si="10"/>
        <v>0</v>
      </c>
      <c r="K227" s="339"/>
      <c r="L227" s="339" t="str">
        <f t="shared" si="11"/>
        <v/>
      </c>
      <c r="M227" s="342" t="str">
        <f t="shared" si="12"/>
        <v/>
      </c>
    </row>
    <row r="228" spans="1:13">
      <c r="A228" s="335">
        <f t="shared" si="0"/>
        <v>226</v>
      </c>
      <c r="B228" s="336"/>
      <c r="C228" s="337"/>
      <c r="D228" s="338"/>
      <c r="E228" s="336"/>
      <c r="F228" s="339"/>
      <c r="G228" s="336"/>
      <c r="H228" s="337"/>
      <c r="I228" s="340">
        <f t="shared" si="10"/>
        <v>0</v>
      </c>
      <c r="J228" s="341">
        <f t="shared" si="10"/>
        <v>0</v>
      </c>
      <c r="K228" s="339"/>
      <c r="L228" s="339" t="str">
        <f t="shared" si="11"/>
        <v/>
      </c>
      <c r="M228" s="342" t="str">
        <f t="shared" si="12"/>
        <v/>
      </c>
    </row>
    <row r="229" spans="1:13">
      <c r="A229" s="335">
        <f t="shared" si="0"/>
        <v>227</v>
      </c>
      <c r="B229" s="336"/>
      <c r="C229" s="337"/>
      <c r="D229" s="338"/>
      <c r="E229" s="336"/>
      <c r="F229" s="339"/>
      <c r="G229" s="336"/>
      <c r="H229" s="337"/>
      <c r="I229" s="340">
        <f t="shared" si="10"/>
        <v>0</v>
      </c>
      <c r="J229" s="341">
        <f t="shared" si="10"/>
        <v>0</v>
      </c>
      <c r="K229" s="339"/>
      <c r="L229" s="339" t="str">
        <f t="shared" si="11"/>
        <v/>
      </c>
      <c r="M229" s="342" t="str">
        <f t="shared" si="12"/>
        <v/>
      </c>
    </row>
    <row r="230" spans="1:13">
      <c r="A230" s="335">
        <f t="shared" si="0"/>
        <v>228</v>
      </c>
      <c r="B230" s="336"/>
      <c r="C230" s="337"/>
      <c r="D230" s="338"/>
      <c r="E230" s="336"/>
      <c r="F230" s="339"/>
      <c r="G230" s="336"/>
      <c r="H230" s="337"/>
      <c r="I230" s="340">
        <f t="shared" si="10"/>
        <v>0</v>
      </c>
      <c r="J230" s="341">
        <f t="shared" si="10"/>
        <v>0</v>
      </c>
      <c r="K230" s="339"/>
      <c r="L230" s="339" t="str">
        <f t="shared" si="11"/>
        <v/>
      </c>
      <c r="M230" s="342" t="str">
        <f t="shared" si="12"/>
        <v/>
      </c>
    </row>
    <row r="231" spans="1:13">
      <c r="A231" s="335">
        <f t="shared" si="0"/>
        <v>229</v>
      </c>
      <c r="B231" s="336"/>
      <c r="C231" s="337"/>
      <c r="D231" s="338"/>
      <c r="E231" s="336"/>
      <c r="F231" s="339"/>
      <c r="G231" s="336"/>
      <c r="H231" s="337"/>
      <c r="I231" s="340">
        <f t="shared" si="10"/>
        <v>0</v>
      </c>
      <c r="J231" s="341">
        <f t="shared" si="10"/>
        <v>0</v>
      </c>
      <c r="K231" s="339"/>
      <c r="L231" s="339" t="str">
        <f t="shared" si="11"/>
        <v/>
      </c>
      <c r="M231" s="342" t="str">
        <f t="shared" si="12"/>
        <v/>
      </c>
    </row>
    <row r="232" spans="1:13">
      <c r="A232" s="335">
        <f t="shared" si="0"/>
        <v>230</v>
      </c>
      <c r="B232" s="336"/>
      <c r="C232" s="337"/>
      <c r="D232" s="338"/>
      <c r="E232" s="336"/>
      <c r="F232" s="339"/>
      <c r="G232" s="336"/>
      <c r="H232" s="337"/>
      <c r="I232" s="340">
        <f t="shared" si="10"/>
        <v>0</v>
      </c>
      <c r="J232" s="341">
        <f t="shared" si="10"/>
        <v>0</v>
      </c>
      <c r="K232" s="339"/>
      <c r="L232" s="339" t="str">
        <f t="shared" si="11"/>
        <v/>
      </c>
      <c r="M232" s="342" t="str">
        <f t="shared" si="12"/>
        <v/>
      </c>
    </row>
    <row r="233" spans="1:13">
      <c r="A233" s="335">
        <f t="shared" si="0"/>
        <v>231</v>
      </c>
      <c r="B233" s="336"/>
      <c r="C233" s="337"/>
      <c r="D233" s="338"/>
      <c r="E233" s="336"/>
      <c r="F233" s="339"/>
      <c r="G233" s="336"/>
      <c r="H233" s="337"/>
      <c r="I233" s="340">
        <f t="shared" si="10"/>
        <v>0</v>
      </c>
      <c r="J233" s="341">
        <f t="shared" si="10"/>
        <v>0</v>
      </c>
      <c r="K233" s="339"/>
      <c r="L233" s="339" t="str">
        <f t="shared" si="11"/>
        <v/>
      </c>
      <c r="M233" s="342" t="str">
        <f t="shared" si="12"/>
        <v/>
      </c>
    </row>
    <row r="234" spans="1:13">
      <c r="A234" s="335">
        <f t="shared" si="0"/>
        <v>232</v>
      </c>
      <c r="B234" s="336"/>
      <c r="C234" s="337"/>
      <c r="D234" s="338"/>
      <c r="E234" s="336"/>
      <c r="F234" s="339"/>
      <c r="G234" s="336"/>
      <c r="H234" s="337"/>
      <c r="I234" s="340">
        <f t="shared" si="10"/>
        <v>0</v>
      </c>
      <c r="J234" s="341">
        <f t="shared" si="10"/>
        <v>0</v>
      </c>
      <c r="K234" s="339"/>
      <c r="L234" s="339" t="str">
        <f t="shared" si="11"/>
        <v/>
      </c>
      <c r="M234" s="342" t="str">
        <f t="shared" si="12"/>
        <v/>
      </c>
    </row>
    <row r="235" spans="1:13">
      <c r="A235" s="335">
        <f t="shared" si="0"/>
        <v>233</v>
      </c>
      <c r="B235" s="336"/>
      <c r="C235" s="337"/>
      <c r="D235" s="338"/>
      <c r="E235" s="336"/>
      <c r="F235" s="339"/>
      <c r="G235" s="336"/>
      <c r="H235" s="337"/>
      <c r="I235" s="340">
        <f t="shared" si="10"/>
        <v>0</v>
      </c>
      <c r="J235" s="341">
        <f t="shared" si="10"/>
        <v>0</v>
      </c>
      <c r="K235" s="339"/>
      <c r="L235" s="339" t="str">
        <f t="shared" si="11"/>
        <v/>
      </c>
      <c r="M235" s="342" t="str">
        <f t="shared" si="12"/>
        <v/>
      </c>
    </row>
    <row r="236" spans="1:13">
      <c r="A236" s="335">
        <f t="shared" si="0"/>
        <v>234</v>
      </c>
      <c r="B236" s="336"/>
      <c r="C236" s="337"/>
      <c r="D236" s="338"/>
      <c r="E236" s="336"/>
      <c r="F236" s="339"/>
      <c r="G236" s="336"/>
      <c r="H236" s="337"/>
      <c r="I236" s="340">
        <f t="shared" si="10"/>
        <v>0</v>
      </c>
      <c r="J236" s="341">
        <f t="shared" si="10"/>
        <v>0</v>
      </c>
      <c r="K236" s="339"/>
      <c r="L236" s="339" t="str">
        <f t="shared" si="11"/>
        <v/>
      </c>
      <c r="M236" s="342" t="str">
        <f t="shared" si="12"/>
        <v/>
      </c>
    </row>
    <row r="237" spans="1:13">
      <c r="A237" s="335">
        <f t="shared" si="0"/>
        <v>235</v>
      </c>
      <c r="B237" s="336"/>
      <c r="C237" s="337"/>
      <c r="D237" s="338"/>
      <c r="E237" s="336"/>
      <c r="F237" s="339"/>
      <c r="G237" s="336"/>
      <c r="H237" s="337"/>
      <c r="I237" s="340">
        <f t="shared" si="10"/>
        <v>0</v>
      </c>
      <c r="J237" s="341">
        <f t="shared" si="10"/>
        <v>0</v>
      </c>
      <c r="K237" s="339"/>
      <c r="L237" s="339" t="str">
        <f t="shared" si="11"/>
        <v/>
      </c>
      <c r="M237" s="342" t="str">
        <f t="shared" si="12"/>
        <v/>
      </c>
    </row>
    <row r="238" spans="1:13">
      <c r="A238" s="335">
        <f t="shared" si="0"/>
        <v>236</v>
      </c>
      <c r="B238" s="336"/>
      <c r="C238" s="337"/>
      <c r="D238" s="338"/>
      <c r="E238" s="336"/>
      <c r="F238" s="339"/>
      <c r="G238" s="336"/>
      <c r="H238" s="337"/>
      <c r="I238" s="340">
        <f t="shared" si="10"/>
        <v>0</v>
      </c>
      <c r="J238" s="341">
        <f t="shared" si="10"/>
        <v>0</v>
      </c>
      <c r="K238" s="339"/>
      <c r="L238" s="339" t="str">
        <f t="shared" si="11"/>
        <v/>
      </c>
      <c r="M238" s="342" t="str">
        <f t="shared" si="12"/>
        <v/>
      </c>
    </row>
    <row r="239" spans="1:13">
      <c r="A239" s="335">
        <f t="shared" si="0"/>
        <v>237</v>
      </c>
      <c r="B239" s="336"/>
      <c r="C239" s="337"/>
      <c r="D239" s="338"/>
      <c r="E239" s="336"/>
      <c r="F239" s="339"/>
      <c r="G239" s="336"/>
      <c r="H239" s="337"/>
      <c r="I239" s="340">
        <f t="shared" si="10"/>
        <v>0</v>
      </c>
      <c r="J239" s="341">
        <f t="shared" si="10"/>
        <v>0</v>
      </c>
      <c r="K239" s="339"/>
      <c r="L239" s="339" t="str">
        <f t="shared" si="11"/>
        <v/>
      </c>
      <c r="M239" s="342" t="str">
        <f t="shared" si="12"/>
        <v/>
      </c>
    </row>
    <row r="240" spans="1:13">
      <c r="A240" s="335">
        <f t="shared" si="0"/>
        <v>238</v>
      </c>
      <c r="B240" s="336"/>
      <c r="C240" s="337"/>
      <c r="D240" s="338"/>
      <c r="E240" s="336"/>
      <c r="F240" s="339"/>
      <c r="G240" s="336"/>
      <c r="H240" s="337"/>
      <c r="I240" s="340">
        <f t="shared" si="10"/>
        <v>0</v>
      </c>
      <c r="J240" s="341">
        <f t="shared" si="10"/>
        <v>0</v>
      </c>
      <c r="K240" s="339"/>
      <c r="L240" s="339" t="str">
        <f t="shared" si="11"/>
        <v/>
      </c>
      <c r="M240" s="342" t="str">
        <f t="shared" si="12"/>
        <v/>
      </c>
    </row>
    <row r="241" spans="1:13">
      <c r="A241" s="335">
        <f t="shared" si="0"/>
        <v>239</v>
      </c>
      <c r="B241" s="336"/>
      <c r="C241" s="337"/>
      <c r="D241" s="338"/>
      <c r="E241" s="336"/>
      <c r="F241" s="339"/>
      <c r="G241" s="336"/>
      <c r="H241" s="337"/>
      <c r="I241" s="340">
        <f t="shared" si="10"/>
        <v>0</v>
      </c>
      <c r="J241" s="341">
        <f t="shared" si="10"/>
        <v>0</v>
      </c>
      <c r="K241" s="339"/>
      <c r="L241" s="339" t="str">
        <f t="shared" si="11"/>
        <v/>
      </c>
      <c r="M241" s="342" t="str">
        <f t="shared" si="12"/>
        <v/>
      </c>
    </row>
    <row r="242" spans="1:13">
      <c r="A242" s="335">
        <f t="shared" si="0"/>
        <v>240</v>
      </c>
      <c r="B242" s="336"/>
      <c r="C242" s="337"/>
      <c r="D242" s="338"/>
      <c r="E242" s="336"/>
      <c r="F242" s="339"/>
      <c r="G242" s="336"/>
      <c r="H242" s="337"/>
      <c r="I242" s="340">
        <f t="shared" si="10"/>
        <v>0</v>
      </c>
      <c r="J242" s="341">
        <f t="shared" si="10"/>
        <v>0</v>
      </c>
      <c r="K242" s="339"/>
      <c r="L242" s="339" t="str">
        <f t="shared" si="11"/>
        <v/>
      </c>
      <c r="M242" s="342" t="str">
        <f t="shared" si="12"/>
        <v/>
      </c>
    </row>
    <row r="243" spans="1:13">
      <c r="A243" s="335">
        <f t="shared" si="0"/>
        <v>241</v>
      </c>
      <c r="B243" s="336"/>
      <c r="C243" s="337"/>
      <c r="D243" s="338"/>
      <c r="E243" s="336"/>
      <c r="F243" s="339"/>
      <c r="G243" s="336"/>
      <c r="H243" s="337"/>
      <c r="I243" s="340">
        <f t="shared" si="10"/>
        <v>0</v>
      </c>
      <c r="J243" s="341">
        <f t="shared" si="10"/>
        <v>0</v>
      </c>
      <c r="K243" s="339"/>
      <c r="L243" s="339" t="str">
        <f t="shared" si="11"/>
        <v/>
      </c>
      <c r="M243" s="342" t="str">
        <f t="shared" si="12"/>
        <v/>
      </c>
    </row>
    <row r="244" spans="1:13">
      <c r="A244" s="335">
        <f t="shared" si="0"/>
        <v>242</v>
      </c>
      <c r="B244" s="336"/>
      <c r="C244" s="337"/>
      <c r="D244" s="338"/>
      <c r="E244" s="336"/>
      <c r="F244" s="339"/>
      <c r="G244" s="336"/>
      <c r="H244" s="337"/>
      <c r="I244" s="340">
        <f t="shared" si="10"/>
        <v>0</v>
      </c>
      <c r="J244" s="341">
        <f t="shared" si="10"/>
        <v>0</v>
      </c>
      <c r="K244" s="339"/>
      <c r="L244" s="339" t="str">
        <f t="shared" si="11"/>
        <v/>
      </c>
      <c r="M244" s="342" t="str">
        <f t="shared" si="12"/>
        <v/>
      </c>
    </row>
    <row r="245" spans="1:13">
      <c r="A245" s="335">
        <f t="shared" si="0"/>
        <v>243</v>
      </c>
      <c r="B245" s="336"/>
      <c r="C245" s="337"/>
      <c r="D245" s="338"/>
      <c r="E245" s="336"/>
      <c r="F245" s="339"/>
      <c r="G245" s="336"/>
      <c r="H245" s="337"/>
      <c r="I245" s="340">
        <f t="shared" si="10"/>
        <v>0</v>
      </c>
      <c r="J245" s="341">
        <f t="shared" si="10"/>
        <v>0</v>
      </c>
      <c r="K245" s="339"/>
      <c r="L245" s="339" t="str">
        <f t="shared" si="11"/>
        <v/>
      </c>
      <c r="M245" s="342" t="str">
        <f t="shared" si="12"/>
        <v/>
      </c>
    </row>
    <row r="246" spans="1:13">
      <c r="A246" s="335">
        <f t="shared" si="0"/>
        <v>244</v>
      </c>
      <c r="B246" s="336"/>
      <c r="C246" s="337"/>
      <c r="D246" s="338"/>
      <c r="E246" s="336"/>
      <c r="F246" s="339"/>
      <c r="G246" s="336"/>
      <c r="H246" s="337"/>
      <c r="I246" s="340">
        <f t="shared" si="10"/>
        <v>0</v>
      </c>
      <c r="J246" s="341">
        <f t="shared" si="10"/>
        <v>0</v>
      </c>
      <c r="K246" s="339"/>
      <c r="L246" s="339" t="str">
        <f t="shared" si="11"/>
        <v/>
      </c>
      <c r="M246" s="342" t="str">
        <f t="shared" si="12"/>
        <v/>
      </c>
    </row>
    <row r="247" spans="1:13">
      <c r="A247" s="335">
        <f t="shared" si="0"/>
        <v>245</v>
      </c>
      <c r="B247" s="336"/>
      <c r="C247" s="337"/>
      <c r="D247" s="338"/>
      <c r="E247" s="336"/>
      <c r="F247" s="339"/>
      <c r="G247" s="336"/>
      <c r="H247" s="337"/>
      <c r="I247" s="340">
        <f t="shared" si="10"/>
        <v>0</v>
      </c>
      <c r="J247" s="341">
        <f t="shared" si="10"/>
        <v>0</v>
      </c>
      <c r="K247" s="339"/>
      <c r="L247" s="339" t="str">
        <f t="shared" si="11"/>
        <v/>
      </c>
      <c r="M247" s="342" t="str">
        <f t="shared" si="12"/>
        <v/>
      </c>
    </row>
    <row r="248" spans="1:13">
      <c r="A248" s="335">
        <f t="shared" si="0"/>
        <v>246</v>
      </c>
      <c r="B248" s="336"/>
      <c r="C248" s="337"/>
      <c r="D248" s="338"/>
      <c r="E248" s="336"/>
      <c r="F248" s="339"/>
      <c r="G248" s="336"/>
      <c r="H248" s="337"/>
      <c r="I248" s="340">
        <f t="shared" si="10"/>
        <v>0</v>
      </c>
      <c r="J248" s="341">
        <f t="shared" si="10"/>
        <v>0</v>
      </c>
      <c r="K248" s="339"/>
      <c r="L248" s="339" t="str">
        <f t="shared" si="11"/>
        <v/>
      </c>
      <c r="M248" s="342" t="str">
        <f t="shared" si="12"/>
        <v/>
      </c>
    </row>
    <row r="249" spans="1:13">
      <c r="A249" s="335">
        <f t="shared" si="0"/>
        <v>247</v>
      </c>
      <c r="B249" s="336"/>
      <c r="C249" s="337"/>
      <c r="D249" s="338"/>
      <c r="E249" s="336"/>
      <c r="F249" s="339"/>
      <c r="G249" s="336"/>
      <c r="H249" s="337"/>
      <c r="I249" s="340">
        <f t="shared" si="10"/>
        <v>0</v>
      </c>
      <c r="J249" s="341">
        <f t="shared" si="10"/>
        <v>0</v>
      </c>
      <c r="K249" s="339"/>
      <c r="L249" s="339" t="str">
        <f t="shared" si="11"/>
        <v/>
      </c>
      <c r="M249" s="342" t="str">
        <f t="shared" si="12"/>
        <v/>
      </c>
    </row>
    <row r="250" spans="1:13">
      <c r="A250" s="335">
        <f t="shared" si="0"/>
        <v>248</v>
      </c>
      <c r="B250" s="336"/>
      <c r="C250" s="337"/>
      <c r="D250" s="338"/>
      <c r="E250" s="336"/>
      <c r="F250" s="339"/>
      <c r="G250" s="336"/>
      <c r="H250" s="337"/>
      <c r="I250" s="340">
        <f t="shared" si="10"/>
        <v>0</v>
      </c>
      <c r="J250" s="341">
        <f t="shared" si="10"/>
        <v>0</v>
      </c>
      <c r="K250" s="339"/>
      <c r="L250" s="339" t="str">
        <f t="shared" si="11"/>
        <v/>
      </c>
      <c r="M250" s="342" t="str">
        <f t="shared" si="12"/>
        <v/>
      </c>
    </row>
    <row r="251" spans="1:13">
      <c r="A251" s="335">
        <f t="shared" si="0"/>
        <v>249</v>
      </c>
      <c r="B251" s="336"/>
      <c r="C251" s="337"/>
      <c r="D251" s="338"/>
      <c r="E251" s="336"/>
      <c r="F251" s="339"/>
      <c r="G251" s="336"/>
      <c r="H251" s="337"/>
      <c r="I251" s="340">
        <f t="shared" si="10"/>
        <v>0</v>
      </c>
      <c r="J251" s="341">
        <f t="shared" si="10"/>
        <v>0</v>
      </c>
      <c r="K251" s="339"/>
      <c r="L251" s="339" t="str">
        <f t="shared" si="11"/>
        <v/>
      </c>
      <c r="M251" s="342" t="str">
        <f t="shared" si="12"/>
        <v/>
      </c>
    </row>
    <row r="252" spans="1:13">
      <c r="A252" s="335">
        <f t="shared" si="0"/>
        <v>250</v>
      </c>
      <c r="B252" s="336"/>
      <c r="C252" s="337"/>
      <c r="D252" s="338"/>
      <c r="E252" s="336"/>
      <c r="F252" s="339"/>
      <c r="G252" s="336"/>
      <c r="H252" s="337"/>
      <c r="I252" s="340">
        <f t="shared" si="10"/>
        <v>0</v>
      </c>
      <c r="J252" s="341">
        <f t="shared" si="10"/>
        <v>0</v>
      </c>
      <c r="K252" s="339"/>
      <c r="L252" s="339" t="str">
        <f t="shared" si="11"/>
        <v/>
      </c>
      <c r="M252" s="342" t="str">
        <f t="shared" si="12"/>
        <v/>
      </c>
    </row>
    <row r="253" spans="1:13">
      <c r="A253" s="335">
        <f t="shared" si="0"/>
        <v>251</v>
      </c>
      <c r="B253" s="336"/>
      <c r="C253" s="337"/>
      <c r="D253" s="338"/>
      <c r="E253" s="336"/>
      <c r="F253" s="339"/>
      <c r="G253" s="336"/>
      <c r="H253" s="337"/>
      <c r="I253" s="340">
        <f t="shared" si="10"/>
        <v>0</v>
      </c>
      <c r="J253" s="341">
        <f t="shared" si="10"/>
        <v>0</v>
      </c>
      <c r="K253" s="339"/>
      <c r="L253" s="339" t="str">
        <f t="shared" si="11"/>
        <v/>
      </c>
      <c r="M253" s="342" t="str">
        <f t="shared" si="12"/>
        <v/>
      </c>
    </row>
    <row r="254" spans="1:13">
      <c r="A254" s="335">
        <f t="shared" ref="A254:A302" si="13">ROW()-2</f>
        <v>252</v>
      </c>
      <c r="B254" s="336"/>
      <c r="C254" s="337"/>
      <c r="D254" s="338"/>
      <c r="E254" s="336"/>
      <c r="F254" s="339"/>
      <c r="G254" s="336"/>
      <c r="H254" s="337"/>
      <c r="I254" s="340">
        <f t="shared" si="10"/>
        <v>0</v>
      </c>
      <c r="J254" s="341">
        <f t="shared" si="10"/>
        <v>0</v>
      </c>
      <c r="K254" s="339"/>
      <c r="L254" s="339" t="str">
        <f t="shared" si="11"/>
        <v/>
      </c>
      <c r="M254" s="342" t="str">
        <f t="shared" si="12"/>
        <v/>
      </c>
    </row>
    <row r="255" spans="1:13">
      <c r="A255" s="335">
        <f t="shared" si="13"/>
        <v>253</v>
      </c>
      <c r="B255" s="336"/>
      <c r="C255" s="337"/>
      <c r="D255" s="338"/>
      <c r="E255" s="336"/>
      <c r="F255" s="339"/>
      <c r="G255" s="336"/>
      <c r="H255" s="337"/>
      <c r="I255" s="340">
        <f t="shared" si="10"/>
        <v>0</v>
      </c>
      <c r="J255" s="341">
        <f t="shared" si="10"/>
        <v>0</v>
      </c>
      <c r="K255" s="339"/>
      <c r="L255" s="339" t="str">
        <f t="shared" si="11"/>
        <v/>
      </c>
      <c r="M255" s="342" t="str">
        <f t="shared" si="12"/>
        <v/>
      </c>
    </row>
    <row r="256" spans="1:13">
      <c r="A256" s="335">
        <f t="shared" si="13"/>
        <v>254</v>
      </c>
      <c r="B256" s="336"/>
      <c r="C256" s="337"/>
      <c r="D256" s="338"/>
      <c r="E256" s="336"/>
      <c r="F256" s="339"/>
      <c r="G256" s="336"/>
      <c r="H256" s="337"/>
      <c r="I256" s="340">
        <f t="shared" si="10"/>
        <v>0</v>
      </c>
      <c r="J256" s="341">
        <f t="shared" si="10"/>
        <v>0</v>
      </c>
      <c r="K256" s="339"/>
      <c r="L256" s="339" t="str">
        <f t="shared" si="11"/>
        <v/>
      </c>
      <c r="M256" s="342" t="str">
        <f t="shared" si="12"/>
        <v/>
      </c>
    </row>
    <row r="257" spans="1:13">
      <c r="A257" s="335">
        <f t="shared" si="13"/>
        <v>255</v>
      </c>
      <c r="B257" s="336"/>
      <c r="C257" s="337"/>
      <c r="D257" s="338"/>
      <c r="E257" s="336"/>
      <c r="F257" s="339"/>
      <c r="G257" s="336"/>
      <c r="H257" s="337"/>
      <c r="I257" s="340">
        <f t="shared" si="10"/>
        <v>0</v>
      </c>
      <c r="J257" s="341">
        <f t="shared" si="10"/>
        <v>0</v>
      </c>
      <c r="K257" s="339"/>
      <c r="L257" s="339" t="str">
        <f t="shared" si="11"/>
        <v/>
      </c>
      <c r="M257" s="342" t="str">
        <f t="shared" si="12"/>
        <v/>
      </c>
    </row>
    <row r="258" spans="1:13">
      <c r="A258" s="335">
        <f t="shared" si="13"/>
        <v>256</v>
      </c>
      <c r="B258" s="336"/>
      <c r="C258" s="337"/>
      <c r="D258" s="338"/>
      <c r="E258" s="336"/>
      <c r="F258" s="339"/>
      <c r="G258" s="336"/>
      <c r="H258" s="337"/>
      <c r="I258" s="340">
        <f t="shared" si="10"/>
        <v>0</v>
      </c>
      <c r="J258" s="341">
        <f t="shared" si="10"/>
        <v>0</v>
      </c>
      <c r="K258" s="339"/>
      <c r="L258" s="339" t="str">
        <f t="shared" si="11"/>
        <v/>
      </c>
      <c r="M258" s="342" t="str">
        <f t="shared" si="12"/>
        <v/>
      </c>
    </row>
    <row r="259" spans="1:13">
      <c r="A259" s="335">
        <f t="shared" si="13"/>
        <v>257</v>
      </c>
      <c r="B259" s="336"/>
      <c r="C259" s="337"/>
      <c r="D259" s="338"/>
      <c r="E259" s="336"/>
      <c r="F259" s="339"/>
      <c r="G259" s="336"/>
      <c r="H259" s="337"/>
      <c r="I259" s="340">
        <f t="shared" si="10"/>
        <v>0</v>
      </c>
      <c r="J259" s="341">
        <f t="shared" si="10"/>
        <v>0</v>
      </c>
      <c r="K259" s="339"/>
      <c r="L259" s="339" t="str">
        <f t="shared" si="11"/>
        <v/>
      </c>
      <c r="M259" s="342" t="str">
        <f t="shared" si="12"/>
        <v/>
      </c>
    </row>
    <row r="260" spans="1:13">
      <c r="A260" s="335">
        <f t="shared" si="13"/>
        <v>258</v>
      </c>
      <c r="B260" s="336"/>
      <c r="C260" s="337"/>
      <c r="D260" s="338"/>
      <c r="E260" s="336"/>
      <c r="F260" s="339"/>
      <c r="G260" s="336"/>
      <c r="H260" s="337"/>
      <c r="I260" s="340">
        <f t="shared" ref="I260:J302" si="14">D260</f>
        <v>0</v>
      </c>
      <c r="J260" s="341">
        <f t="shared" si="14"/>
        <v>0</v>
      </c>
      <c r="K260" s="339"/>
      <c r="L260" s="339" t="str">
        <f t="shared" ref="L260:L302" si="15">IF(AND(F260=0,K260=0),"",K260-F260)</f>
        <v/>
      </c>
      <c r="M260" s="342" t="str">
        <f t="shared" si="12"/>
        <v/>
      </c>
    </row>
    <row r="261" spans="1:13">
      <c r="A261" s="335">
        <f t="shared" si="13"/>
        <v>259</v>
      </c>
      <c r="B261" s="336"/>
      <c r="C261" s="337"/>
      <c r="D261" s="338"/>
      <c r="E261" s="336"/>
      <c r="F261" s="339"/>
      <c r="G261" s="336"/>
      <c r="H261" s="337"/>
      <c r="I261" s="340">
        <f t="shared" si="14"/>
        <v>0</v>
      </c>
      <c r="J261" s="341">
        <f t="shared" si="14"/>
        <v>0</v>
      </c>
      <c r="K261" s="339"/>
      <c r="L261" s="339" t="str">
        <f t="shared" si="15"/>
        <v/>
      </c>
      <c r="M261" s="342" t="str">
        <f t="shared" ref="M261:M303" si="16">IF(OR(F261&gt;0,K261&gt;0),"印刷範囲","")</f>
        <v/>
      </c>
    </row>
    <row r="262" spans="1:13">
      <c r="A262" s="335">
        <f t="shared" si="13"/>
        <v>260</v>
      </c>
      <c r="B262" s="336"/>
      <c r="C262" s="337"/>
      <c r="D262" s="338"/>
      <c r="E262" s="336"/>
      <c r="F262" s="339"/>
      <c r="G262" s="336"/>
      <c r="H262" s="337"/>
      <c r="I262" s="340">
        <f t="shared" si="14"/>
        <v>0</v>
      </c>
      <c r="J262" s="341">
        <f t="shared" si="14"/>
        <v>0</v>
      </c>
      <c r="K262" s="339"/>
      <c r="L262" s="339" t="str">
        <f t="shared" si="15"/>
        <v/>
      </c>
      <c r="M262" s="342" t="str">
        <f t="shared" si="16"/>
        <v/>
      </c>
    </row>
    <row r="263" spans="1:13">
      <c r="A263" s="335">
        <f t="shared" si="13"/>
        <v>261</v>
      </c>
      <c r="B263" s="336"/>
      <c r="C263" s="337"/>
      <c r="D263" s="338"/>
      <c r="E263" s="336"/>
      <c r="F263" s="339"/>
      <c r="G263" s="336"/>
      <c r="H263" s="337"/>
      <c r="I263" s="340">
        <f t="shared" si="14"/>
        <v>0</v>
      </c>
      <c r="J263" s="341">
        <f t="shared" si="14"/>
        <v>0</v>
      </c>
      <c r="K263" s="339"/>
      <c r="L263" s="339" t="str">
        <f t="shared" si="15"/>
        <v/>
      </c>
      <c r="M263" s="342" t="str">
        <f t="shared" si="16"/>
        <v/>
      </c>
    </row>
    <row r="264" spans="1:13">
      <c r="A264" s="335">
        <f t="shared" si="13"/>
        <v>262</v>
      </c>
      <c r="B264" s="336"/>
      <c r="C264" s="337"/>
      <c r="D264" s="338"/>
      <c r="E264" s="336"/>
      <c r="F264" s="339"/>
      <c r="G264" s="336"/>
      <c r="H264" s="337"/>
      <c r="I264" s="340">
        <f t="shared" si="14"/>
        <v>0</v>
      </c>
      <c r="J264" s="341">
        <f t="shared" si="14"/>
        <v>0</v>
      </c>
      <c r="K264" s="339"/>
      <c r="L264" s="339" t="str">
        <f t="shared" si="15"/>
        <v/>
      </c>
      <c r="M264" s="342" t="str">
        <f t="shared" si="16"/>
        <v/>
      </c>
    </row>
    <row r="265" spans="1:13">
      <c r="A265" s="335">
        <f t="shared" si="13"/>
        <v>263</v>
      </c>
      <c r="B265" s="336"/>
      <c r="C265" s="337"/>
      <c r="D265" s="338"/>
      <c r="E265" s="336"/>
      <c r="F265" s="339"/>
      <c r="G265" s="336"/>
      <c r="H265" s="337"/>
      <c r="I265" s="340">
        <f t="shared" si="14"/>
        <v>0</v>
      </c>
      <c r="J265" s="341">
        <f t="shared" si="14"/>
        <v>0</v>
      </c>
      <c r="K265" s="339"/>
      <c r="L265" s="339" t="str">
        <f t="shared" si="15"/>
        <v/>
      </c>
      <c r="M265" s="342" t="str">
        <f t="shared" si="16"/>
        <v/>
      </c>
    </row>
    <row r="266" spans="1:13">
      <c r="A266" s="335">
        <f t="shared" si="13"/>
        <v>264</v>
      </c>
      <c r="B266" s="336"/>
      <c r="C266" s="337"/>
      <c r="D266" s="338"/>
      <c r="E266" s="336"/>
      <c r="F266" s="339"/>
      <c r="G266" s="336"/>
      <c r="H266" s="337"/>
      <c r="I266" s="340">
        <f t="shared" si="14"/>
        <v>0</v>
      </c>
      <c r="J266" s="341">
        <f t="shared" si="14"/>
        <v>0</v>
      </c>
      <c r="K266" s="339"/>
      <c r="L266" s="339" t="str">
        <f t="shared" si="15"/>
        <v/>
      </c>
      <c r="M266" s="342" t="str">
        <f t="shared" si="16"/>
        <v/>
      </c>
    </row>
    <row r="267" spans="1:13">
      <c r="A267" s="335">
        <f t="shared" si="13"/>
        <v>265</v>
      </c>
      <c r="B267" s="336"/>
      <c r="C267" s="337"/>
      <c r="D267" s="338"/>
      <c r="E267" s="336"/>
      <c r="F267" s="339"/>
      <c r="G267" s="336"/>
      <c r="H267" s="337"/>
      <c r="I267" s="340">
        <f t="shared" si="14"/>
        <v>0</v>
      </c>
      <c r="J267" s="341">
        <f t="shared" si="14"/>
        <v>0</v>
      </c>
      <c r="K267" s="339"/>
      <c r="L267" s="339" t="str">
        <f t="shared" si="15"/>
        <v/>
      </c>
      <c r="M267" s="342" t="str">
        <f t="shared" si="16"/>
        <v/>
      </c>
    </row>
    <row r="268" spans="1:13">
      <c r="A268" s="335">
        <f t="shared" si="13"/>
        <v>266</v>
      </c>
      <c r="B268" s="336"/>
      <c r="C268" s="337"/>
      <c r="D268" s="338"/>
      <c r="E268" s="336"/>
      <c r="F268" s="339"/>
      <c r="G268" s="336"/>
      <c r="H268" s="337"/>
      <c r="I268" s="340">
        <f t="shared" si="14"/>
        <v>0</v>
      </c>
      <c r="J268" s="341">
        <f t="shared" si="14"/>
        <v>0</v>
      </c>
      <c r="K268" s="339"/>
      <c r="L268" s="339" t="str">
        <f t="shared" si="15"/>
        <v/>
      </c>
      <c r="M268" s="342" t="str">
        <f t="shared" si="16"/>
        <v/>
      </c>
    </row>
    <row r="269" spans="1:13">
      <c r="A269" s="335">
        <f t="shared" si="13"/>
        <v>267</v>
      </c>
      <c r="B269" s="336"/>
      <c r="C269" s="337"/>
      <c r="D269" s="338"/>
      <c r="E269" s="336"/>
      <c r="F269" s="339"/>
      <c r="G269" s="336"/>
      <c r="H269" s="337"/>
      <c r="I269" s="340">
        <f t="shared" si="14"/>
        <v>0</v>
      </c>
      <c r="J269" s="341">
        <f t="shared" si="14"/>
        <v>0</v>
      </c>
      <c r="K269" s="339"/>
      <c r="L269" s="339" t="str">
        <f t="shared" si="15"/>
        <v/>
      </c>
      <c r="M269" s="342" t="str">
        <f t="shared" si="16"/>
        <v/>
      </c>
    </row>
    <row r="270" spans="1:13">
      <c r="A270" s="335">
        <f t="shared" si="13"/>
        <v>268</v>
      </c>
      <c r="B270" s="336"/>
      <c r="C270" s="337"/>
      <c r="D270" s="338"/>
      <c r="E270" s="336"/>
      <c r="F270" s="339"/>
      <c r="G270" s="336"/>
      <c r="H270" s="337"/>
      <c r="I270" s="340">
        <f t="shared" si="14"/>
        <v>0</v>
      </c>
      <c r="J270" s="341">
        <f t="shared" si="14"/>
        <v>0</v>
      </c>
      <c r="K270" s="339"/>
      <c r="L270" s="339" t="str">
        <f t="shared" si="15"/>
        <v/>
      </c>
      <c r="M270" s="342" t="str">
        <f t="shared" si="16"/>
        <v/>
      </c>
    </row>
    <row r="271" spans="1:13">
      <c r="A271" s="335">
        <f t="shared" si="13"/>
        <v>269</v>
      </c>
      <c r="B271" s="336"/>
      <c r="C271" s="337"/>
      <c r="D271" s="338"/>
      <c r="E271" s="336"/>
      <c r="F271" s="339"/>
      <c r="G271" s="336"/>
      <c r="H271" s="337"/>
      <c r="I271" s="340">
        <f t="shared" si="14"/>
        <v>0</v>
      </c>
      <c r="J271" s="341">
        <f t="shared" si="14"/>
        <v>0</v>
      </c>
      <c r="K271" s="339"/>
      <c r="L271" s="339" t="str">
        <f t="shared" si="15"/>
        <v/>
      </c>
      <c r="M271" s="342" t="str">
        <f t="shared" si="16"/>
        <v/>
      </c>
    </row>
    <row r="272" spans="1:13">
      <c r="A272" s="335">
        <f t="shared" si="13"/>
        <v>270</v>
      </c>
      <c r="B272" s="336"/>
      <c r="C272" s="337"/>
      <c r="D272" s="338"/>
      <c r="E272" s="336"/>
      <c r="F272" s="339"/>
      <c r="G272" s="336"/>
      <c r="H272" s="337"/>
      <c r="I272" s="340">
        <f t="shared" si="14"/>
        <v>0</v>
      </c>
      <c r="J272" s="341">
        <f t="shared" si="14"/>
        <v>0</v>
      </c>
      <c r="K272" s="339"/>
      <c r="L272" s="339" t="str">
        <f t="shared" si="15"/>
        <v/>
      </c>
      <c r="M272" s="342" t="str">
        <f t="shared" si="16"/>
        <v/>
      </c>
    </row>
    <row r="273" spans="1:13">
      <c r="A273" s="335">
        <f t="shared" si="13"/>
        <v>271</v>
      </c>
      <c r="B273" s="336"/>
      <c r="C273" s="337"/>
      <c r="D273" s="338"/>
      <c r="E273" s="336"/>
      <c r="F273" s="339"/>
      <c r="G273" s="336"/>
      <c r="H273" s="337"/>
      <c r="I273" s="340">
        <f t="shared" si="14"/>
        <v>0</v>
      </c>
      <c r="J273" s="341">
        <f t="shared" si="14"/>
        <v>0</v>
      </c>
      <c r="K273" s="339"/>
      <c r="L273" s="339" t="str">
        <f t="shared" si="15"/>
        <v/>
      </c>
      <c r="M273" s="342" t="str">
        <f t="shared" si="16"/>
        <v/>
      </c>
    </row>
    <row r="274" spans="1:13">
      <c r="A274" s="335">
        <f t="shared" si="13"/>
        <v>272</v>
      </c>
      <c r="B274" s="336"/>
      <c r="C274" s="337"/>
      <c r="D274" s="338"/>
      <c r="E274" s="336"/>
      <c r="F274" s="339"/>
      <c r="G274" s="336"/>
      <c r="H274" s="337"/>
      <c r="I274" s="340">
        <f t="shared" si="14"/>
        <v>0</v>
      </c>
      <c r="J274" s="341">
        <f t="shared" si="14"/>
        <v>0</v>
      </c>
      <c r="K274" s="339"/>
      <c r="L274" s="339" t="str">
        <f t="shared" si="15"/>
        <v/>
      </c>
      <c r="M274" s="342" t="str">
        <f t="shared" si="16"/>
        <v/>
      </c>
    </row>
    <row r="275" spans="1:13">
      <c r="A275" s="335">
        <f t="shared" si="13"/>
        <v>273</v>
      </c>
      <c r="B275" s="336"/>
      <c r="C275" s="337"/>
      <c r="D275" s="338"/>
      <c r="E275" s="336"/>
      <c r="F275" s="339"/>
      <c r="G275" s="336"/>
      <c r="H275" s="337"/>
      <c r="I275" s="340">
        <f t="shared" si="14"/>
        <v>0</v>
      </c>
      <c r="J275" s="341">
        <f t="shared" si="14"/>
        <v>0</v>
      </c>
      <c r="K275" s="339"/>
      <c r="L275" s="339" t="str">
        <f t="shared" si="15"/>
        <v/>
      </c>
      <c r="M275" s="342" t="str">
        <f t="shared" si="16"/>
        <v/>
      </c>
    </row>
    <row r="276" spans="1:13">
      <c r="A276" s="335">
        <f t="shared" si="13"/>
        <v>274</v>
      </c>
      <c r="B276" s="336"/>
      <c r="C276" s="337"/>
      <c r="D276" s="338"/>
      <c r="E276" s="336"/>
      <c r="F276" s="339"/>
      <c r="G276" s="336"/>
      <c r="H276" s="337"/>
      <c r="I276" s="340">
        <f t="shared" si="14"/>
        <v>0</v>
      </c>
      <c r="J276" s="341">
        <f t="shared" si="14"/>
        <v>0</v>
      </c>
      <c r="K276" s="339"/>
      <c r="L276" s="339" t="str">
        <f t="shared" si="15"/>
        <v/>
      </c>
      <c r="M276" s="342" t="str">
        <f t="shared" si="16"/>
        <v/>
      </c>
    </row>
    <row r="277" spans="1:13">
      <c r="A277" s="335">
        <f t="shared" si="13"/>
        <v>275</v>
      </c>
      <c r="B277" s="336"/>
      <c r="C277" s="337"/>
      <c r="D277" s="338"/>
      <c r="E277" s="336"/>
      <c r="F277" s="339"/>
      <c r="G277" s="336"/>
      <c r="H277" s="337"/>
      <c r="I277" s="340">
        <f t="shared" si="14"/>
        <v>0</v>
      </c>
      <c r="J277" s="341">
        <f t="shared" si="14"/>
        <v>0</v>
      </c>
      <c r="K277" s="339"/>
      <c r="L277" s="339" t="str">
        <f t="shared" si="15"/>
        <v/>
      </c>
      <c r="M277" s="342" t="str">
        <f t="shared" si="16"/>
        <v/>
      </c>
    </row>
    <row r="278" spans="1:13">
      <c r="A278" s="335">
        <f t="shared" si="13"/>
        <v>276</v>
      </c>
      <c r="B278" s="336"/>
      <c r="C278" s="337"/>
      <c r="D278" s="338"/>
      <c r="E278" s="336"/>
      <c r="F278" s="339"/>
      <c r="G278" s="336"/>
      <c r="H278" s="337"/>
      <c r="I278" s="340">
        <f t="shared" si="14"/>
        <v>0</v>
      </c>
      <c r="J278" s="341">
        <f t="shared" si="14"/>
        <v>0</v>
      </c>
      <c r="K278" s="339"/>
      <c r="L278" s="339" t="str">
        <f t="shared" si="15"/>
        <v/>
      </c>
      <c r="M278" s="342" t="str">
        <f t="shared" si="16"/>
        <v/>
      </c>
    </row>
    <row r="279" spans="1:13">
      <c r="A279" s="335">
        <f t="shared" si="13"/>
        <v>277</v>
      </c>
      <c r="B279" s="336"/>
      <c r="C279" s="337"/>
      <c r="D279" s="338"/>
      <c r="E279" s="336"/>
      <c r="F279" s="339"/>
      <c r="G279" s="336"/>
      <c r="H279" s="337"/>
      <c r="I279" s="340">
        <f t="shared" si="14"/>
        <v>0</v>
      </c>
      <c r="J279" s="341">
        <f t="shared" si="14"/>
        <v>0</v>
      </c>
      <c r="K279" s="339"/>
      <c r="L279" s="339" t="str">
        <f t="shared" si="15"/>
        <v/>
      </c>
      <c r="M279" s="342" t="str">
        <f t="shared" si="16"/>
        <v/>
      </c>
    </row>
    <row r="280" spans="1:13">
      <c r="A280" s="335">
        <f t="shared" si="13"/>
        <v>278</v>
      </c>
      <c r="B280" s="336"/>
      <c r="C280" s="337"/>
      <c r="D280" s="338"/>
      <c r="E280" s="336"/>
      <c r="F280" s="339"/>
      <c r="G280" s="336"/>
      <c r="H280" s="337"/>
      <c r="I280" s="340">
        <f t="shared" si="14"/>
        <v>0</v>
      </c>
      <c r="J280" s="341">
        <f t="shared" si="14"/>
        <v>0</v>
      </c>
      <c r="K280" s="339"/>
      <c r="L280" s="339" t="str">
        <f t="shared" si="15"/>
        <v/>
      </c>
      <c r="M280" s="342" t="str">
        <f t="shared" si="16"/>
        <v/>
      </c>
    </row>
    <row r="281" spans="1:13">
      <c r="A281" s="335">
        <f t="shared" si="13"/>
        <v>279</v>
      </c>
      <c r="B281" s="336"/>
      <c r="C281" s="337"/>
      <c r="D281" s="338"/>
      <c r="E281" s="336"/>
      <c r="F281" s="339"/>
      <c r="G281" s="336"/>
      <c r="H281" s="337"/>
      <c r="I281" s="340">
        <f t="shared" si="14"/>
        <v>0</v>
      </c>
      <c r="J281" s="341">
        <f t="shared" si="14"/>
        <v>0</v>
      </c>
      <c r="K281" s="339"/>
      <c r="L281" s="339" t="str">
        <f t="shared" si="15"/>
        <v/>
      </c>
      <c r="M281" s="342" t="str">
        <f t="shared" si="16"/>
        <v/>
      </c>
    </row>
    <row r="282" spans="1:13">
      <c r="A282" s="335">
        <f t="shared" si="13"/>
        <v>280</v>
      </c>
      <c r="B282" s="336"/>
      <c r="C282" s="337"/>
      <c r="D282" s="338"/>
      <c r="E282" s="336"/>
      <c r="F282" s="339"/>
      <c r="G282" s="336"/>
      <c r="H282" s="337"/>
      <c r="I282" s="340">
        <f t="shared" si="14"/>
        <v>0</v>
      </c>
      <c r="J282" s="341">
        <f t="shared" si="14"/>
        <v>0</v>
      </c>
      <c r="K282" s="339"/>
      <c r="L282" s="339" t="str">
        <f t="shared" si="15"/>
        <v/>
      </c>
      <c r="M282" s="342" t="str">
        <f t="shared" si="16"/>
        <v/>
      </c>
    </row>
    <row r="283" spans="1:13">
      <c r="A283" s="335">
        <f t="shared" si="13"/>
        <v>281</v>
      </c>
      <c r="B283" s="336"/>
      <c r="C283" s="337"/>
      <c r="D283" s="338"/>
      <c r="E283" s="336"/>
      <c r="F283" s="339"/>
      <c r="G283" s="336"/>
      <c r="H283" s="337"/>
      <c r="I283" s="340">
        <f t="shared" si="14"/>
        <v>0</v>
      </c>
      <c r="J283" s="341">
        <f t="shared" si="14"/>
        <v>0</v>
      </c>
      <c r="K283" s="339"/>
      <c r="L283" s="339" t="str">
        <f t="shared" si="15"/>
        <v/>
      </c>
      <c r="M283" s="342" t="str">
        <f t="shared" si="16"/>
        <v/>
      </c>
    </row>
    <row r="284" spans="1:13">
      <c r="A284" s="335">
        <f t="shared" si="13"/>
        <v>282</v>
      </c>
      <c r="B284" s="336"/>
      <c r="C284" s="337"/>
      <c r="D284" s="338"/>
      <c r="E284" s="336"/>
      <c r="F284" s="339"/>
      <c r="G284" s="336"/>
      <c r="H284" s="337"/>
      <c r="I284" s="340">
        <f t="shared" si="14"/>
        <v>0</v>
      </c>
      <c r="J284" s="341">
        <f t="shared" si="14"/>
        <v>0</v>
      </c>
      <c r="K284" s="339"/>
      <c r="L284" s="339" t="str">
        <f t="shared" si="15"/>
        <v/>
      </c>
      <c r="M284" s="342" t="str">
        <f t="shared" si="16"/>
        <v/>
      </c>
    </row>
    <row r="285" spans="1:13">
      <c r="A285" s="335">
        <f t="shared" si="13"/>
        <v>283</v>
      </c>
      <c r="B285" s="336"/>
      <c r="C285" s="337"/>
      <c r="D285" s="338"/>
      <c r="E285" s="336"/>
      <c r="F285" s="339"/>
      <c r="G285" s="336"/>
      <c r="H285" s="337"/>
      <c r="I285" s="340">
        <f t="shared" si="14"/>
        <v>0</v>
      </c>
      <c r="J285" s="341">
        <f t="shared" si="14"/>
        <v>0</v>
      </c>
      <c r="K285" s="339"/>
      <c r="L285" s="339" t="str">
        <f t="shared" si="15"/>
        <v/>
      </c>
      <c r="M285" s="342" t="str">
        <f t="shared" si="16"/>
        <v/>
      </c>
    </row>
    <row r="286" spans="1:13">
      <c r="A286" s="335">
        <f t="shared" si="13"/>
        <v>284</v>
      </c>
      <c r="B286" s="336"/>
      <c r="C286" s="337"/>
      <c r="D286" s="338"/>
      <c r="E286" s="336"/>
      <c r="F286" s="339"/>
      <c r="G286" s="336"/>
      <c r="H286" s="337"/>
      <c r="I286" s="340">
        <f t="shared" si="14"/>
        <v>0</v>
      </c>
      <c r="J286" s="341">
        <f t="shared" si="14"/>
        <v>0</v>
      </c>
      <c r="K286" s="339"/>
      <c r="L286" s="339" t="str">
        <f t="shared" si="15"/>
        <v/>
      </c>
      <c r="M286" s="342" t="str">
        <f t="shared" si="16"/>
        <v/>
      </c>
    </row>
    <row r="287" spans="1:13">
      <c r="A287" s="335">
        <f t="shared" si="13"/>
        <v>285</v>
      </c>
      <c r="B287" s="336"/>
      <c r="C287" s="337"/>
      <c r="D287" s="338"/>
      <c r="E287" s="336"/>
      <c r="F287" s="339"/>
      <c r="G287" s="336"/>
      <c r="H287" s="337"/>
      <c r="I287" s="340">
        <f t="shared" si="14"/>
        <v>0</v>
      </c>
      <c r="J287" s="341">
        <f t="shared" si="14"/>
        <v>0</v>
      </c>
      <c r="K287" s="339"/>
      <c r="L287" s="339" t="str">
        <f t="shared" si="15"/>
        <v/>
      </c>
      <c r="M287" s="342" t="str">
        <f t="shared" si="16"/>
        <v/>
      </c>
    </row>
    <row r="288" spans="1:13">
      <c r="A288" s="335">
        <f t="shared" si="13"/>
        <v>286</v>
      </c>
      <c r="B288" s="336"/>
      <c r="C288" s="337"/>
      <c r="D288" s="338"/>
      <c r="E288" s="336"/>
      <c r="F288" s="339"/>
      <c r="G288" s="336"/>
      <c r="H288" s="337"/>
      <c r="I288" s="340">
        <f t="shared" si="14"/>
        <v>0</v>
      </c>
      <c r="J288" s="341">
        <f t="shared" si="14"/>
        <v>0</v>
      </c>
      <c r="K288" s="339"/>
      <c r="L288" s="339" t="str">
        <f t="shared" si="15"/>
        <v/>
      </c>
      <c r="M288" s="342" t="str">
        <f t="shared" si="16"/>
        <v/>
      </c>
    </row>
    <row r="289" spans="1:13">
      <c r="A289" s="335">
        <f t="shared" si="13"/>
        <v>287</v>
      </c>
      <c r="B289" s="336"/>
      <c r="C289" s="337"/>
      <c r="D289" s="338"/>
      <c r="E289" s="336"/>
      <c r="F289" s="339"/>
      <c r="G289" s="336"/>
      <c r="H289" s="337"/>
      <c r="I289" s="340">
        <f t="shared" si="14"/>
        <v>0</v>
      </c>
      <c r="J289" s="341">
        <f t="shared" si="14"/>
        <v>0</v>
      </c>
      <c r="K289" s="339"/>
      <c r="L289" s="339" t="str">
        <f t="shared" si="15"/>
        <v/>
      </c>
      <c r="M289" s="342" t="str">
        <f t="shared" si="16"/>
        <v/>
      </c>
    </row>
    <row r="290" spans="1:13">
      <c r="A290" s="335">
        <f t="shared" si="13"/>
        <v>288</v>
      </c>
      <c r="B290" s="336"/>
      <c r="C290" s="337"/>
      <c r="D290" s="338"/>
      <c r="E290" s="336"/>
      <c r="F290" s="339"/>
      <c r="G290" s="336"/>
      <c r="H290" s="337"/>
      <c r="I290" s="340">
        <f t="shared" si="14"/>
        <v>0</v>
      </c>
      <c r="J290" s="341">
        <f t="shared" si="14"/>
        <v>0</v>
      </c>
      <c r="K290" s="339"/>
      <c r="L290" s="339" t="str">
        <f t="shared" si="15"/>
        <v/>
      </c>
      <c r="M290" s="342" t="str">
        <f t="shared" si="16"/>
        <v/>
      </c>
    </row>
    <row r="291" spans="1:13">
      <c r="A291" s="335">
        <f t="shared" si="13"/>
        <v>289</v>
      </c>
      <c r="B291" s="336"/>
      <c r="C291" s="337"/>
      <c r="D291" s="338"/>
      <c r="E291" s="336"/>
      <c r="F291" s="339"/>
      <c r="G291" s="336"/>
      <c r="H291" s="337"/>
      <c r="I291" s="340">
        <f t="shared" si="14"/>
        <v>0</v>
      </c>
      <c r="J291" s="341">
        <f t="shared" si="14"/>
        <v>0</v>
      </c>
      <c r="K291" s="339"/>
      <c r="L291" s="339" t="str">
        <f t="shared" si="15"/>
        <v/>
      </c>
      <c r="M291" s="342" t="str">
        <f t="shared" si="16"/>
        <v/>
      </c>
    </row>
    <row r="292" spans="1:13">
      <c r="A292" s="335">
        <f t="shared" si="13"/>
        <v>290</v>
      </c>
      <c r="B292" s="336"/>
      <c r="C292" s="337"/>
      <c r="D292" s="338"/>
      <c r="E292" s="336"/>
      <c r="F292" s="339"/>
      <c r="G292" s="336"/>
      <c r="H292" s="337"/>
      <c r="I292" s="340">
        <f t="shared" si="14"/>
        <v>0</v>
      </c>
      <c r="J292" s="341">
        <f t="shared" si="14"/>
        <v>0</v>
      </c>
      <c r="K292" s="339"/>
      <c r="L292" s="339" t="str">
        <f t="shared" si="15"/>
        <v/>
      </c>
      <c r="M292" s="342" t="str">
        <f t="shared" si="16"/>
        <v/>
      </c>
    </row>
    <row r="293" spans="1:13">
      <c r="A293" s="335">
        <f t="shared" si="13"/>
        <v>291</v>
      </c>
      <c r="B293" s="336"/>
      <c r="C293" s="337"/>
      <c r="D293" s="338"/>
      <c r="E293" s="336"/>
      <c r="F293" s="339"/>
      <c r="G293" s="336"/>
      <c r="H293" s="337"/>
      <c r="I293" s="340">
        <f t="shared" si="14"/>
        <v>0</v>
      </c>
      <c r="J293" s="341">
        <f t="shared" si="14"/>
        <v>0</v>
      </c>
      <c r="K293" s="339"/>
      <c r="L293" s="339" t="str">
        <f t="shared" si="15"/>
        <v/>
      </c>
      <c r="M293" s="342" t="str">
        <f t="shared" si="16"/>
        <v/>
      </c>
    </row>
    <row r="294" spans="1:13">
      <c r="A294" s="335">
        <f t="shared" si="13"/>
        <v>292</v>
      </c>
      <c r="B294" s="336"/>
      <c r="C294" s="337"/>
      <c r="D294" s="338"/>
      <c r="E294" s="336"/>
      <c r="F294" s="339"/>
      <c r="G294" s="336"/>
      <c r="H294" s="337"/>
      <c r="I294" s="340">
        <f t="shared" si="14"/>
        <v>0</v>
      </c>
      <c r="J294" s="341">
        <f t="shared" si="14"/>
        <v>0</v>
      </c>
      <c r="K294" s="339"/>
      <c r="L294" s="339" t="str">
        <f t="shared" si="15"/>
        <v/>
      </c>
      <c r="M294" s="342" t="str">
        <f t="shared" si="16"/>
        <v/>
      </c>
    </row>
    <row r="295" spans="1:13">
      <c r="A295" s="335">
        <f t="shared" si="13"/>
        <v>293</v>
      </c>
      <c r="B295" s="336"/>
      <c r="C295" s="337"/>
      <c r="D295" s="338"/>
      <c r="E295" s="336"/>
      <c r="F295" s="339"/>
      <c r="G295" s="336"/>
      <c r="H295" s="337"/>
      <c r="I295" s="340">
        <f t="shared" si="14"/>
        <v>0</v>
      </c>
      <c r="J295" s="341">
        <f t="shared" si="14"/>
        <v>0</v>
      </c>
      <c r="K295" s="339"/>
      <c r="L295" s="339" t="str">
        <f t="shared" si="15"/>
        <v/>
      </c>
      <c r="M295" s="342" t="str">
        <f t="shared" si="16"/>
        <v/>
      </c>
    </row>
    <row r="296" spans="1:13">
      <c r="A296" s="335">
        <f t="shared" si="13"/>
        <v>294</v>
      </c>
      <c r="B296" s="336"/>
      <c r="C296" s="337"/>
      <c r="D296" s="338"/>
      <c r="E296" s="336"/>
      <c r="F296" s="339"/>
      <c r="G296" s="336"/>
      <c r="H296" s="337"/>
      <c r="I296" s="340">
        <f t="shared" si="14"/>
        <v>0</v>
      </c>
      <c r="J296" s="341">
        <f t="shared" si="14"/>
        <v>0</v>
      </c>
      <c r="K296" s="339"/>
      <c r="L296" s="339" t="str">
        <f t="shared" si="15"/>
        <v/>
      </c>
      <c r="M296" s="342" t="str">
        <f t="shared" si="16"/>
        <v/>
      </c>
    </row>
    <row r="297" spans="1:13">
      <c r="A297" s="335">
        <f t="shared" si="13"/>
        <v>295</v>
      </c>
      <c r="B297" s="336"/>
      <c r="C297" s="337"/>
      <c r="D297" s="338"/>
      <c r="E297" s="336"/>
      <c r="F297" s="339"/>
      <c r="G297" s="336"/>
      <c r="H297" s="337"/>
      <c r="I297" s="340">
        <f t="shared" si="14"/>
        <v>0</v>
      </c>
      <c r="J297" s="341">
        <f t="shared" si="14"/>
        <v>0</v>
      </c>
      <c r="K297" s="339"/>
      <c r="L297" s="339" t="str">
        <f t="shared" si="15"/>
        <v/>
      </c>
      <c r="M297" s="342" t="str">
        <f t="shared" si="16"/>
        <v/>
      </c>
    </row>
    <row r="298" spans="1:13">
      <c r="A298" s="335">
        <f t="shared" si="13"/>
        <v>296</v>
      </c>
      <c r="B298" s="336"/>
      <c r="C298" s="337"/>
      <c r="D298" s="338"/>
      <c r="E298" s="336"/>
      <c r="F298" s="339"/>
      <c r="G298" s="336"/>
      <c r="H298" s="337"/>
      <c r="I298" s="340">
        <f t="shared" si="14"/>
        <v>0</v>
      </c>
      <c r="J298" s="341">
        <f t="shared" si="14"/>
        <v>0</v>
      </c>
      <c r="K298" s="339"/>
      <c r="L298" s="339" t="str">
        <f t="shared" si="15"/>
        <v/>
      </c>
      <c r="M298" s="342" t="str">
        <f t="shared" si="16"/>
        <v/>
      </c>
    </row>
    <row r="299" spans="1:13">
      <c r="A299" s="335">
        <f t="shared" si="13"/>
        <v>297</v>
      </c>
      <c r="B299" s="336"/>
      <c r="C299" s="337"/>
      <c r="D299" s="338"/>
      <c r="E299" s="336"/>
      <c r="F299" s="339"/>
      <c r="G299" s="336"/>
      <c r="H299" s="337"/>
      <c r="I299" s="340">
        <f t="shared" si="14"/>
        <v>0</v>
      </c>
      <c r="J299" s="341">
        <f t="shared" si="14"/>
        <v>0</v>
      </c>
      <c r="K299" s="339"/>
      <c r="L299" s="339" t="str">
        <f t="shared" si="15"/>
        <v/>
      </c>
      <c r="M299" s="342" t="str">
        <f t="shared" si="16"/>
        <v/>
      </c>
    </row>
    <row r="300" spans="1:13">
      <c r="A300" s="335">
        <f t="shared" si="13"/>
        <v>298</v>
      </c>
      <c r="B300" s="336"/>
      <c r="C300" s="337"/>
      <c r="D300" s="338"/>
      <c r="E300" s="336"/>
      <c r="F300" s="339"/>
      <c r="G300" s="336"/>
      <c r="H300" s="337"/>
      <c r="I300" s="340">
        <f t="shared" si="14"/>
        <v>0</v>
      </c>
      <c r="J300" s="341">
        <f t="shared" si="14"/>
        <v>0</v>
      </c>
      <c r="K300" s="339"/>
      <c r="L300" s="339" t="str">
        <f t="shared" si="15"/>
        <v/>
      </c>
      <c r="M300" s="342" t="str">
        <f t="shared" si="16"/>
        <v/>
      </c>
    </row>
    <row r="301" spans="1:13">
      <c r="A301" s="335">
        <f t="shared" si="13"/>
        <v>299</v>
      </c>
      <c r="B301" s="336"/>
      <c r="C301" s="337"/>
      <c r="D301" s="338"/>
      <c r="E301" s="336"/>
      <c r="F301" s="339"/>
      <c r="G301" s="336"/>
      <c r="H301" s="337"/>
      <c r="I301" s="340">
        <f t="shared" si="14"/>
        <v>0</v>
      </c>
      <c r="J301" s="341">
        <f t="shared" si="14"/>
        <v>0</v>
      </c>
      <c r="K301" s="339"/>
      <c r="L301" s="339" t="str">
        <f t="shared" si="15"/>
        <v/>
      </c>
      <c r="M301" s="342" t="str">
        <f t="shared" si="16"/>
        <v/>
      </c>
    </row>
    <row r="302" spans="1:13">
      <c r="A302" s="335">
        <f t="shared" si="13"/>
        <v>300</v>
      </c>
      <c r="B302" s="336"/>
      <c r="C302" s="337"/>
      <c r="D302" s="338"/>
      <c r="E302" s="336"/>
      <c r="F302" s="339"/>
      <c r="G302" s="336"/>
      <c r="H302" s="337"/>
      <c r="I302" s="340">
        <f t="shared" si="14"/>
        <v>0</v>
      </c>
      <c r="J302" s="341">
        <f t="shared" si="14"/>
        <v>0</v>
      </c>
      <c r="K302" s="339"/>
      <c r="L302" s="339" t="str">
        <f t="shared" si="15"/>
        <v/>
      </c>
      <c r="M302" s="342" t="str">
        <f t="shared" si="16"/>
        <v/>
      </c>
    </row>
    <row r="303" spans="1:13">
      <c r="A303" s="335"/>
      <c r="B303" s="343"/>
      <c r="C303" s="344"/>
      <c r="D303" s="345" t="s">
        <v>940</v>
      </c>
      <c r="E303" s="343"/>
      <c r="F303" s="339">
        <f>SUBTOTAL(9,F3:F302)</f>
        <v>0</v>
      </c>
      <c r="G303" s="343"/>
      <c r="H303" s="344"/>
      <c r="I303" s="345" t="s">
        <v>940</v>
      </c>
      <c r="J303" s="343"/>
      <c r="K303" s="339">
        <f>SUBTOTAL(9,K3:K302)</f>
        <v>0</v>
      </c>
      <c r="L303" s="339">
        <f>SUBTOTAL(9,L3:L302)</f>
        <v>0</v>
      </c>
      <c r="M303" s="342" t="str">
        <f t="shared" si="16"/>
        <v/>
      </c>
    </row>
  </sheetData>
  <autoFilter ref="B2:M302"/>
  <phoneticPr fontId="46"/>
  <dataValidations count="2">
    <dataValidation imeMode="off" allowBlank="1" showInputMessage="1" showErrorMessage="1" sqref="C3:C303 F3:F303 H3:H303 K3:K303 L303:M303 M3:M302"/>
    <dataValidation imeMode="hiragana" allowBlank="1" showInputMessage="1" showErrorMessage="1" sqref="E3:E302 B3:B302 J3:J302 G3:G302 B2:L2"/>
  </dataValidations>
  <printOptions horizontalCentered="1"/>
  <pageMargins left="0.70866141732283472" right="0.70866141732283472" top="0.74803149606299213" bottom="0.74803149606299213" header="0.31496062992125984" footer="0.31496062992125984"/>
  <pageSetup paperSize="9" orientation="portrait" blackAndWhite="1" useFirstPageNumber="1"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imeMode="hiragana" allowBlank="1" showInputMessage="1">
          <x14:formula1>
            <xm:f>'④-2部門別面積集計比較表(平面計画)'!$C$4:$C$34</xm:f>
          </x14:formula1>
          <xm:sqref>I3:I302</xm:sqref>
        </x14:dataValidation>
        <x14:dataValidation type="list" imeMode="hiragana" allowBlank="1" showInputMessage="1" showErrorMessage="1">
          <x14:formula1>
            <xm:f>'④-2部門別面積集計比較表(平面計画)'!$C$4:$C$34</xm:f>
          </x14:formula1>
          <xm:sqref>D3:D302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0"/>
  <sheetViews>
    <sheetView view="pageBreakPreview" zoomScaleNormal="100" zoomScaleSheetLayoutView="100" zoomScalePageLayoutView="55" workbookViewId="0">
      <selection activeCell="C30" sqref="C30"/>
    </sheetView>
  </sheetViews>
  <sheetFormatPr defaultRowHeight="13.5"/>
  <cols>
    <col min="1" max="2" width="4.625" style="348" customWidth="1"/>
    <col min="3" max="3" width="13" style="348" bestFit="1" customWidth="1"/>
    <col min="4" max="5" width="12.875" style="348" bestFit="1" customWidth="1"/>
    <col min="6" max="6" width="12.875" style="348" customWidth="1"/>
    <col min="7" max="7" width="61.875" style="348" customWidth="1"/>
    <col min="8" max="16384" width="9" style="348"/>
  </cols>
  <sheetData>
    <row r="1" spans="1:7" ht="24.95" customHeight="1">
      <c r="A1" s="629" t="str">
        <f>'④-1部門別面積比較表(平面計画)'!A1</f>
        <v>○○病院 ○○整備工事</v>
      </c>
      <c r="B1" s="347"/>
      <c r="C1" s="347"/>
      <c r="D1" s="347"/>
      <c r="E1" s="347"/>
      <c r="F1" s="347"/>
      <c r="G1" s="347"/>
    </row>
    <row r="2" spans="1:7" s="349" customFormat="1" ht="19.5" customHeight="1">
      <c r="A2" s="1638" t="s">
        <v>455</v>
      </c>
      <c r="B2" s="1639"/>
      <c r="C2" s="1640"/>
      <c r="D2" s="1641" t="s">
        <v>933</v>
      </c>
      <c r="E2" s="1641" t="s">
        <v>941</v>
      </c>
      <c r="F2" s="1641" t="s">
        <v>938</v>
      </c>
      <c r="G2" s="1643" t="s">
        <v>942</v>
      </c>
    </row>
    <row r="3" spans="1:7" s="349" customFormat="1" ht="19.5" customHeight="1">
      <c r="A3" s="1645" t="s">
        <v>943</v>
      </c>
      <c r="B3" s="1646"/>
      <c r="C3" s="350" t="s">
        <v>944</v>
      </c>
      <c r="D3" s="1642"/>
      <c r="E3" s="1642"/>
      <c r="F3" s="1642"/>
      <c r="G3" s="1644"/>
    </row>
    <row r="4" spans="1:7" ht="20.100000000000001" customHeight="1">
      <c r="A4" s="1651" t="s">
        <v>945</v>
      </c>
      <c r="B4" s="1651"/>
      <c r="C4" s="351" t="s">
        <v>946</v>
      </c>
      <c r="D4" s="352">
        <f>SUMIF('④-1部門別面積比較表(平面計画)'!D:D,C4,'④-1部門別面積比較表(平面計画)'!F:F)</f>
        <v>0</v>
      </c>
      <c r="E4" s="352">
        <f>SUMIF('④-1部門別面積比較表(平面計画)'!I:I,C4,'④-1部門別面積比較表(平面計画)'!K:K)</f>
        <v>0</v>
      </c>
      <c r="F4" s="352">
        <f>E4-D4</f>
        <v>0</v>
      </c>
      <c r="G4" s="299" t="s">
        <v>461</v>
      </c>
    </row>
    <row r="5" spans="1:7" ht="20.100000000000001" customHeight="1">
      <c r="A5" s="1651" t="s">
        <v>947</v>
      </c>
      <c r="B5" s="1651"/>
      <c r="C5" s="353" t="s">
        <v>948</v>
      </c>
      <c r="D5" s="352">
        <f>SUMIF('④-1部門別面積比較表(平面計画)'!D:D,C5,'④-1部門別面積比較表(平面計画)'!F:F)</f>
        <v>0</v>
      </c>
      <c r="E5" s="352">
        <f>SUMIF('④-1部門別面積比較表(平面計画)'!I:I,C5,'④-1部門別面積比較表(平面計画)'!K:K)</f>
        <v>0</v>
      </c>
      <c r="F5" s="352">
        <f t="shared" ref="F5:F34" si="0">E5-D5</f>
        <v>0</v>
      </c>
      <c r="G5" s="299" t="s">
        <v>464</v>
      </c>
    </row>
    <row r="6" spans="1:7" ht="20.100000000000001" customHeight="1">
      <c r="A6" s="1651"/>
      <c r="B6" s="1651"/>
      <c r="C6" s="353" t="s">
        <v>949</v>
      </c>
      <c r="D6" s="352">
        <f>SUMIF('④-1部門別面積比較表(平面計画)'!D:D,C6,'④-1部門別面積比較表(平面計画)'!F:F)</f>
        <v>0</v>
      </c>
      <c r="E6" s="352">
        <f>SUMIF('④-1部門別面積比較表(平面計画)'!I:I,C6,'④-1部門別面積比較表(平面計画)'!K:K)</f>
        <v>0</v>
      </c>
      <c r="F6" s="352">
        <f t="shared" si="0"/>
        <v>0</v>
      </c>
      <c r="G6" s="299" t="s">
        <v>466</v>
      </c>
    </row>
    <row r="7" spans="1:7" ht="20.100000000000001" customHeight="1">
      <c r="A7" s="354" t="s">
        <v>940</v>
      </c>
      <c r="B7" s="354"/>
      <c r="C7" s="355"/>
      <c r="D7" s="352">
        <f>SUBTOTAL(9,D5:D6)</f>
        <v>0</v>
      </c>
      <c r="E7" s="352">
        <f t="shared" ref="E7:F7" si="1">SUBTOTAL(9,E5:E6)</f>
        <v>0</v>
      </c>
      <c r="F7" s="352">
        <f t="shared" si="1"/>
        <v>0</v>
      </c>
      <c r="G7" s="299"/>
    </row>
    <row r="8" spans="1:7" ht="20.100000000000001" customHeight="1">
      <c r="A8" s="1652" t="s">
        <v>950</v>
      </c>
      <c r="B8" s="1652"/>
      <c r="C8" s="353" t="s">
        <v>951</v>
      </c>
      <c r="D8" s="352">
        <f>SUMIF('④-1部門別面積比較表(平面計画)'!D:D,C8,'④-1部門別面積比較表(平面計画)'!F:F)</f>
        <v>0</v>
      </c>
      <c r="E8" s="352">
        <f>SUMIF('④-1部門別面積比較表(平面計画)'!I:I,C8,'④-1部門別面積比較表(平面計画)'!K:K)</f>
        <v>0</v>
      </c>
      <c r="F8" s="352">
        <f t="shared" si="0"/>
        <v>0</v>
      </c>
      <c r="G8" s="299" t="s">
        <v>469</v>
      </c>
    </row>
    <row r="9" spans="1:7" ht="20.100000000000001" customHeight="1">
      <c r="A9" s="1652"/>
      <c r="B9" s="1652"/>
      <c r="C9" s="353" t="s">
        <v>952</v>
      </c>
      <c r="D9" s="352">
        <f>SUMIF('④-1部門別面積比較表(平面計画)'!D:D,C9,'④-1部門別面積比較表(平面計画)'!F:F)</f>
        <v>0</v>
      </c>
      <c r="E9" s="352">
        <f>SUMIF('④-1部門別面積比較表(平面計画)'!I:I,C9,'④-1部門別面積比較表(平面計画)'!K:K)</f>
        <v>0</v>
      </c>
      <c r="F9" s="352">
        <f t="shared" si="0"/>
        <v>0</v>
      </c>
      <c r="G9" s="299" t="s">
        <v>471</v>
      </c>
    </row>
    <row r="10" spans="1:7" ht="20.100000000000001" customHeight="1">
      <c r="A10" s="1652"/>
      <c r="B10" s="1652"/>
      <c r="C10" s="353" t="s">
        <v>953</v>
      </c>
      <c r="D10" s="352">
        <f>SUMIF('④-1部門別面積比較表(平面計画)'!D:D,C10,'④-1部門別面積比較表(平面計画)'!F:F)</f>
        <v>0</v>
      </c>
      <c r="E10" s="352">
        <f>SUMIF('④-1部門別面積比較表(平面計画)'!I:I,C10,'④-1部門別面積比較表(平面計画)'!K:K)</f>
        <v>0</v>
      </c>
      <c r="F10" s="352">
        <f t="shared" si="0"/>
        <v>0</v>
      </c>
      <c r="G10" s="299" t="s">
        <v>954</v>
      </c>
    </row>
    <row r="11" spans="1:7" ht="20.100000000000001" customHeight="1">
      <c r="A11" s="1652"/>
      <c r="B11" s="1652"/>
      <c r="C11" s="353" t="s">
        <v>955</v>
      </c>
      <c r="D11" s="352">
        <f>SUMIF('④-1部門別面積比較表(平面計画)'!D:D,C11,'④-1部門別面積比較表(平面計画)'!F:F)</f>
        <v>0</v>
      </c>
      <c r="E11" s="352">
        <f>SUMIF('④-1部門別面積比較表(平面計画)'!I:I,C11,'④-1部門別面積比較表(平面計画)'!K:K)</f>
        <v>0</v>
      </c>
      <c r="F11" s="352">
        <f t="shared" si="0"/>
        <v>0</v>
      </c>
      <c r="G11" s="299" t="s">
        <v>475</v>
      </c>
    </row>
    <row r="12" spans="1:7" ht="20.100000000000001" customHeight="1">
      <c r="A12" s="1652"/>
      <c r="B12" s="1652"/>
      <c r="C12" s="351" t="s">
        <v>956</v>
      </c>
      <c r="D12" s="352">
        <f>SUMIF('④-1部門別面積比較表(平面計画)'!D:D,C12,'④-1部門別面積比較表(平面計画)'!F:F)</f>
        <v>0</v>
      </c>
      <c r="E12" s="352">
        <f>SUMIF('④-1部門別面積比較表(平面計画)'!I:I,C12,'④-1部門別面積比較表(平面計画)'!K:K)</f>
        <v>0</v>
      </c>
      <c r="F12" s="352">
        <f t="shared" si="0"/>
        <v>0</v>
      </c>
      <c r="G12" s="299" t="s">
        <v>477</v>
      </c>
    </row>
    <row r="13" spans="1:7" ht="20.100000000000001" customHeight="1">
      <c r="A13" s="1652"/>
      <c r="B13" s="1652"/>
      <c r="C13" s="351" t="s">
        <v>957</v>
      </c>
      <c r="D13" s="352">
        <f>SUMIF('④-1部門別面積比較表(平面計画)'!D:D,C13,'④-1部門別面積比較表(平面計画)'!F:F)</f>
        <v>0</v>
      </c>
      <c r="E13" s="352">
        <f>SUMIF('④-1部門別面積比較表(平面計画)'!I:I,C13,'④-1部門別面積比較表(平面計画)'!K:K)</f>
        <v>0</v>
      </c>
      <c r="F13" s="352">
        <f t="shared" si="0"/>
        <v>0</v>
      </c>
      <c r="G13" s="299" t="s">
        <v>479</v>
      </c>
    </row>
    <row r="14" spans="1:7" ht="20.100000000000001" customHeight="1">
      <c r="A14" s="1652"/>
      <c r="B14" s="1652"/>
      <c r="C14" s="351" t="s">
        <v>958</v>
      </c>
      <c r="D14" s="352">
        <f>SUMIF('④-1部門別面積比較表(平面計画)'!D:D,C14,'④-1部門別面積比較表(平面計画)'!F:F)</f>
        <v>0</v>
      </c>
      <c r="E14" s="352">
        <f>SUMIF('④-1部門別面積比較表(平面計画)'!I:I,C14,'④-1部門別面積比較表(平面計画)'!K:K)</f>
        <v>0</v>
      </c>
      <c r="F14" s="352">
        <f t="shared" si="0"/>
        <v>0</v>
      </c>
      <c r="G14" s="299" t="s">
        <v>481</v>
      </c>
    </row>
    <row r="15" spans="1:7" ht="20.100000000000001" customHeight="1">
      <c r="A15" s="1652"/>
      <c r="B15" s="1652"/>
      <c r="C15" s="353" t="s">
        <v>959</v>
      </c>
      <c r="D15" s="352">
        <f>SUMIF('④-1部門別面積比較表(平面計画)'!D:D,C15,'④-1部門別面積比較表(平面計画)'!F:F)</f>
        <v>0</v>
      </c>
      <c r="E15" s="352">
        <f>SUMIF('④-1部門別面積比較表(平面計画)'!I:I,C15,'④-1部門別面積比較表(平面計画)'!K:K)</f>
        <v>0</v>
      </c>
      <c r="F15" s="352">
        <f t="shared" si="0"/>
        <v>0</v>
      </c>
      <c r="G15" s="299" t="s">
        <v>483</v>
      </c>
    </row>
    <row r="16" spans="1:7" ht="20.100000000000001" customHeight="1">
      <c r="A16" s="1652"/>
      <c r="B16" s="1652"/>
      <c r="C16" s="353" t="s">
        <v>960</v>
      </c>
      <c r="D16" s="352">
        <f>SUMIF('④-1部門別面積比較表(平面計画)'!D:D,C16,'④-1部門別面積比較表(平面計画)'!F:F)</f>
        <v>0</v>
      </c>
      <c r="E16" s="352">
        <f>SUMIF('④-1部門別面積比較表(平面計画)'!I:I,C16,'④-1部門別面積比較表(平面計画)'!K:K)</f>
        <v>0</v>
      </c>
      <c r="F16" s="352">
        <f t="shared" si="0"/>
        <v>0</v>
      </c>
      <c r="G16" s="299" t="s">
        <v>485</v>
      </c>
    </row>
    <row r="17" spans="1:7" ht="20.100000000000001" customHeight="1">
      <c r="A17" s="1652"/>
      <c r="B17" s="1652"/>
      <c r="C17" s="353" t="s">
        <v>961</v>
      </c>
      <c r="D17" s="352">
        <f>SUMIF('④-1部門別面積比較表(平面計画)'!D:D,C17,'④-1部門別面積比較表(平面計画)'!F:F)</f>
        <v>0</v>
      </c>
      <c r="E17" s="352">
        <f>SUMIF('④-1部門別面積比較表(平面計画)'!I:I,C17,'④-1部門別面積比較表(平面計画)'!K:K)</f>
        <v>0</v>
      </c>
      <c r="F17" s="352">
        <f t="shared" si="0"/>
        <v>0</v>
      </c>
      <c r="G17" s="299" t="s">
        <v>487</v>
      </c>
    </row>
    <row r="18" spans="1:7" ht="20.100000000000001" customHeight="1">
      <c r="A18" s="1652"/>
      <c r="B18" s="1652"/>
      <c r="C18" s="353" t="s">
        <v>962</v>
      </c>
      <c r="D18" s="352">
        <f>SUMIF('④-1部門別面積比較表(平面計画)'!D:D,C18,'④-1部門別面積比較表(平面計画)'!F:F)</f>
        <v>0</v>
      </c>
      <c r="E18" s="352">
        <f>SUMIF('④-1部門別面積比較表(平面計画)'!I:I,C18,'④-1部門別面積比較表(平面計画)'!K:K)</f>
        <v>0</v>
      </c>
      <c r="F18" s="352">
        <f t="shared" si="0"/>
        <v>0</v>
      </c>
      <c r="G18" s="299" t="s">
        <v>489</v>
      </c>
    </row>
    <row r="19" spans="1:7" ht="20.100000000000001" customHeight="1">
      <c r="A19" s="354" t="s">
        <v>940</v>
      </c>
      <c r="B19" s="354"/>
      <c r="C19" s="355"/>
      <c r="D19" s="352">
        <f>SUBTOTAL(9,D8:D18)</f>
        <v>0</v>
      </c>
      <c r="E19" s="352">
        <f t="shared" ref="E19:F19" si="2">SUBTOTAL(9,E8:E18)</f>
        <v>0</v>
      </c>
      <c r="F19" s="352">
        <f t="shared" si="2"/>
        <v>0</v>
      </c>
      <c r="G19" s="299"/>
    </row>
    <row r="20" spans="1:7" ht="20.100000000000001" customHeight="1">
      <c r="A20" s="1652" t="s">
        <v>963</v>
      </c>
      <c r="B20" s="1652"/>
      <c r="C20" s="353" t="s">
        <v>964</v>
      </c>
      <c r="D20" s="352">
        <f>SUMIF('④-1部門別面積比較表(平面計画)'!D:D,C20,'④-1部門別面積比較表(平面計画)'!F:F)</f>
        <v>0</v>
      </c>
      <c r="E20" s="352">
        <f>SUMIF('④-1部門別面積比較表(平面計画)'!I:I,C20,'④-1部門別面積比較表(平面計画)'!K:K)</f>
        <v>0</v>
      </c>
      <c r="F20" s="352">
        <f t="shared" si="0"/>
        <v>0</v>
      </c>
      <c r="G20" s="299" t="s">
        <v>492</v>
      </c>
    </row>
    <row r="21" spans="1:7" ht="20.100000000000001" customHeight="1">
      <c r="A21" s="1652"/>
      <c r="B21" s="1652"/>
      <c r="C21" s="353" t="s">
        <v>965</v>
      </c>
      <c r="D21" s="352">
        <f>SUMIF('④-1部門別面積比較表(平面計画)'!D:D,C21,'④-1部門別面積比較表(平面計画)'!F:F)</f>
        <v>0</v>
      </c>
      <c r="E21" s="352">
        <f>SUMIF('④-1部門別面積比較表(平面計画)'!I:I,C21,'④-1部門別面積比較表(平面計画)'!K:K)</f>
        <v>0</v>
      </c>
      <c r="F21" s="352">
        <f t="shared" si="0"/>
        <v>0</v>
      </c>
      <c r="G21" s="299" t="s">
        <v>494</v>
      </c>
    </row>
    <row r="22" spans="1:7" ht="20.100000000000001" customHeight="1">
      <c r="A22" s="1652"/>
      <c r="B22" s="1652"/>
      <c r="C22" s="353" t="s">
        <v>966</v>
      </c>
      <c r="D22" s="352">
        <f>SUMIF('④-1部門別面積比較表(平面計画)'!D:D,C22,'④-1部門別面積比較表(平面計画)'!F:F)</f>
        <v>0</v>
      </c>
      <c r="E22" s="352">
        <f>SUMIF('④-1部門別面積比較表(平面計画)'!I:I,C22,'④-1部門別面積比較表(平面計画)'!K:K)</f>
        <v>0</v>
      </c>
      <c r="F22" s="352">
        <f t="shared" si="0"/>
        <v>0</v>
      </c>
      <c r="G22" s="299" t="s">
        <v>496</v>
      </c>
    </row>
    <row r="23" spans="1:7" ht="20.100000000000001" customHeight="1">
      <c r="A23" s="1652"/>
      <c r="B23" s="1652"/>
      <c r="C23" s="353" t="s">
        <v>967</v>
      </c>
      <c r="D23" s="352">
        <f>SUMIF('④-1部門別面積比較表(平面計画)'!D:D,C23,'④-1部門別面積比較表(平面計画)'!F:F)</f>
        <v>0</v>
      </c>
      <c r="E23" s="352">
        <f>SUMIF('④-1部門別面積比較表(平面計画)'!I:I,C23,'④-1部門別面積比較表(平面計画)'!K:K)</f>
        <v>0</v>
      </c>
      <c r="F23" s="352">
        <f t="shared" si="0"/>
        <v>0</v>
      </c>
      <c r="G23" s="299" t="s">
        <v>498</v>
      </c>
    </row>
    <row r="24" spans="1:7" ht="20.100000000000001" customHeight="1">
      <c r="A24" s="1652"/>
      <c r="B24" s="1652"/>
      <c r="C24" s="353" t="s">
        <v>968</v>
      </c>
      <c r="D24" s="352">
        <f>SUMIF('④-1部門別面積比較表(平面計画)'!D:D,C24,'④-1部門別面積比較表(平面計画)'!F:F)</f>
        <v>0</v>
      </c>
      <c r="E24" s="352">
        <f>SUMIF('④-1部門別面積比較表(平面計画)'!I:I,C24,'④-1部門別面積比較表(平面計画)'!K:K)</f>
        <v>0</v>
      </c>
      <c r="F24" s="352">
        <f t="shared" si="0"/>
        <v>0</v>
      </c>
      <c r="G24" s="299" t="s">
        <v>500</v>
      </c>
    </row>
    <row r="25" spans="1:7" ht="20.100000000000001" customHeight="1">
      <c r="A25" s="1652"/>
      <c r="B25" s="1652"/>
      <c r="C25" s="351" t="s">
        <v>969</v>
      </c>
      <c r="D25" s="352">
        <f>SUMIF('④-1部門別面積比較表(平面計画)'!D:D,C25,'④-1部門別面積比較表(平面計画)'!F:F)</f>
        <v>0</v>
      </c>
      <c r="E25" s="352">
        <f>SUMIF('④-1部門別面積比較表(平面計画)'!I:I,C25,'④-1部門別面積比較表(平面計画)'!K:K)</f>
        <v>0</v>
      </c>
      <c r="F25" s="352">
        <f t="shared" si="0"/>
        <v>0</v>
      </c>
      <c r="G25" s="299" t="s">
        <v>502</v>
      </c>
    </row>
    <row r="26" spans="1:7" ht="20.100000000000001" customHeight="1">
      <c r="A26" s="354" t="s">
        <v>940</v>
      </c>
      <c r="B26" s="354"/>
      <c r="C26" s="355"/>
      <c r="D26" s="352">
        <f>SUBTOTAL(9,D20:D25)</f>
        <v>0</v>
      </c>
      <c r="E26" s="352">
        <f t="shared" ref="E26:F26" si="3">SUBTOTAL(9,E20:E25)</f>
        <v>0</v>
      </c>
      <c r="F26" s="352">
        <f t="shared" si="3"/>
        <v>0</v>
      </c>
      <c r="G26" s="299"/>
    </row>
    <row r="27" spans="1:7" ht="20.100000000000001" customHeight="1">
      <c r="A27" s="1652" t="s">
        <v>970</v>
      </c>
      <c r="B27" s="1652"/>
      <c r="C27" s="356" t="s">
        <v>971</v>
      </c>
      <c r="D27" s="352">
        <f>SUMIF('④-1部門別面積比較表(平面計画)'!D:D,C27,'④-1部門別面積比較表(平面計画)'!F:F)</f>
        <v>0</v>
      </c>
      <c r="E27" s="352">
        <f>SUMIF('④-1部門別面積比較表(平面計画)'!I:I,C27,'④-1部門別面積比較表(平面計画)'!K:K)</f>
        <v>0</v>
      </c>
      <c r="F27" s="352">
        <f t="shared" si="0"/>
        <v>0</v>
      </c>
      <c r="G27" s="300" t="s">
        <v>505</v>
      </c>
    </row>
    <row r="28" spans="1:7" ht="20.100000000000001" customHeight="1">
      <c r="A28" s="1652"/>
      <c r="B28" s="1652"/>
      <c r="C28" s="357" t="s">
        <v>972</v>
      </c>
      <c r="D28" s="352">
        <f>SUMIF('④-1部門別面積比較表(平面計画)'!D:D,C28,'④-1部門別面積比較表(平面計画)'!F:F)</f>
        <v>0</v>
      </c>
      <c r="E28" s="352">
        <f>SUMIF('④-1部門別面積比較表(平面計画)'!I:I,C28,'④-1部門別面積比較表(平面計画)'!K:K)</f>
        <v>0</v>
      </c>
      <c r="F28" s="352">
        <f t="shared" si="0"/>
        <v>0</v>
      </c>
      <c r="G28" s="300" t="s">
        <v>507</v>
      </c>
    </row>
    <row r="29" spans="1:7" ht="20.100000000000001" customHeight="1">
      <c r="A29" s="354" t="s">
        <v>940</v>
      </c>
      <c r="B29" s="354"/>
      <c r="C29" s="355"/>
      <c r="D29" s="352">
        <f>SUBTOTAL(9,D27:D28)</f>
        <v>0</v>
      </c>
      <c r="E29" s="352">
        <f t="shared" ref="E29:F29" si="4">SUBTOTAL(9,E27:E28)</f>
        <v>0</v>
      </c>
      <c r="F29" s="352">
        <f t="shared" si="4"/>
        <v>0</v>
      </c>
      <c r="G29" s="299"/>
    </row>
    <row r="30" spans="1:7" ht="20.100000000000001" customHeight="1">
      <c r="A30" s="1653" t="s">
        <v>973</v>
      </c>
      <c r="B30" s="1654"/>
      <c r="C30" s="356" t="s">
        <v>509</v>
      </c>
      <c r="D30" s="352">
        <f>SUMIF('④-1部門別面積比較表(平面計画)'!D:D,C30,'④-1部門別面積比較表(平面計画)'!F:F)</f>
        <v>0</v>
      </c>
      <c r="E30" s="352">
        <f>SUMIF('④-1部門別面積比較表(平面計画)'!I:I,C30,'④-1部門別面積比較表(平面計画)'!K:K)</f>
        <v>0</v>
      </c>
      <c r="F30" s="352">
        <f t="shared" si="0"/>
        <v>0</v>
      </c>
      <c r="G30" s="300" t="s">
        <v>510</v>
      </c>
    </row>
    <row r="31" spans="1:7" ht="20.100000000000001" customHeight="1">
      <c r="A31" s="1655"/>
      <c r="B31" s="1656"/>
      <c r="C31" s="357" t="s">
        <v>511</v>
      </c>
      <c r="D31" s="352">
        <f>SUMIF('④-1部門別面積比較表(平面計画)'!D:D,C31,'④-1部門別面積比較表(平面計画)'!F:F)</f>
        <v>0</v>
      </c>
      <c r="E31" s="352">
        <f>SUMIF('④-1部門別面積比較表(平面計画)'!I:I,C31,'④-1部門別面積比較表(平面計画)'!K:K)</f>
        <v>0</v>
      </c>
      <c r="F31" s="352">
        <f t="shared" si="0"/>
        <v>0</v>
      </c>
      <c r="G31" s="300" t="s">
        <v>512</v>
      </c>
    </row>
    <row r="32" spans="1:7" ht="20.100000000000001" customHeight="1">
      <c r="A32" s="354" t="s">
        <v>940</v>
      </c>
      <c r="B32" s="354"/>
      <c r="C32" s="355"/>
      <c r="D32" s="352">
        <f>SUBTOTAL(9,D30:D31)</f>
        <v>0</v>
      </c>
      <c r="E32" s="352">
        <f t="shared" ref="E32:F32" si="5">SUBTOTAL(9,E30:E31)</f>
        <v>0</v>
      </c>
      <c r="F32" s="352">
        <f t="shared" si="5"/>
        <v>0</v>
      </c>
      <c r="G32" s="299"/>
    </row>
    <row r="33" spans="1:7" ht="20.100000000000001" customHeight="1">
      <c r="A33" s="1647" t="s">
        <v>570</v>
      </c>
      <c r="B33" s="1648"/>
      <c r="C33" s="357"/>
      <c r="D33" s="352">
        <f>SUMIF('④-1部門別面積比較表(平面計画)'!D:D,C33,'④-1部門別面積比較表(平面計画)'!F:F)</f>
        <v>0</v>
      </c>
      <c r="E33" s="352">
        <f>SUMIF('④-1部門別面積比較表(平面計画)'!I:I,C33,'④-1部門別面積比較表(平面計画)'!K:K)</f>
        <v>0</v>
      </c>
      <c r="F33" s="352">
        <f t="shared" si="0"/>
        <v>0</v>
      </c>
      <c r="G33" s="300" t="s">
        <v>514</v>
      </c>
    </row>
    <row r="34" spans="1:7" ht="20.100000000000001" customHeight="1">
      <c r="A34" s="1649"/>
      <c r="B34" s="1650"/>
      <c r="C34" s="357"/>
      <c r="D34" s="358">
        <f>SUMIF('④-1部門別面積比較表(平面計画)'!D:D,C34,'④-1部門別面積比較表(平面計画)'!F:F)</f>
        <v>0</v>
      </c>
      <c r="E34" s="358">
        <f>SUMIF('④-1部門別面積比較表(平面計画)'!I:I,C34,'④-1部門別面積比較表(平面計画)'!K:K)</f>
        <v>0</v>
      </c>
      <c r="F34" s="358">
        <f t="shared" si="0"/>
        <v>0</v>
      </c>
      <c r="G34" s="299"/>
    </row>
    <row r="35" spans="1:7" ht="20.100000000000001" customHeight="1">
      <c r="A35" s="354" t="s">
        <v>940</v>
      </c>
      <c r="B35" s="354"/>
      <c r="C35" s="355"/>
      <c r="D35" s="352">
        <f>SUBTOTAL(9,D30:D34)</f>
        <v>0</v>
      </c>
      <c r="E35" s="352">
        <f t="shared" ref="E35:F35" si="6">SUBTOTAL(9,E30:E34)</f>
        <v>0</v>
      </c>
      <c r="F35" s="352">
        <f t="shared" si="6"/>
        <v>0</v>
      </c>
      <c r="G35" s="299"/>
    </row>
    <row r="36" spans="1:7" ht="20.100000000000001" customHeight="1">
      <c r="A36" s="354" t="s">
        <v>974</v>
      </c>
      <c r="B36" s="354"/>
      <c r="C36" s="355"/>
      <c r="D36" s="358">
        <f>SUBTOTAL(9,D4:D35)</f>
        <v>0</v>
      </c>
      <c r="E36" s="358">
        <f t="shared" ref="E36:F36" si="7">SUBTOTAL(9,E4:E35)</f>
        <v>0</v>
      </c>
      <c r="F36" s="358">
        <f t="shared" si="7"/>
        <v>0</v>
      </c>
      <c r="G36" s="299"/>
    </row>
    <row r="37" spans="1:7" s="360" customFormat="1" ht="20.100000000000001" customHeight="1">
      <c r="A37" s="359" t="s">
        <v>975</v>
      </c>
      <c r="B37" s="359"/>
      <c r="C37" s="359"/>
      <c r="D37" s="359"/>
      <c r="E37" s="359"/>
      <c r="F37" s="359"/>
      <c r="G37" s="359"/>
    </row>
    <row r="38" spans="1:7" s="360" customFormat="1" ht="20.100000000000001" customHeight="1">
      <c r="A38" s="361" t="s">
        <v>976</v>
      </c>
      <c r="B38" s="359"/>
      <c r="C38" s="359"/>
      <c r="D38" s="359"/>
      <c r="E38" s="359"/>
      <c r="F38" s="359"/>
      <c r="G38" s="359"/>
    </row>
    <row r="39" spans="1:7" s="360" customFormat="1" ht="20.100000000000001" customHeight="1">
      <c r="A39" s="362" t="s">
        <v>977</v>
      </c>
      <c r="B39" s="359" t="s">
        <v>978</v>
      </c>
      <c r="C39" s="359"/>
      <c r="D39" s="359"/>
      <c r="E39" s="359"/>
      <c r="F39" s="359"/>
      <c r="G39" s="359"/>
    </row>
    <row r="40" spans="1:7" s="360" customFormat="1" ht="20.100000000000001" customHeight="1">
      <c r="A40" s="362" t="s">
        <v>977</v>
      </c>
      <c r="B40" s="359" t="s">
        <v>979</v>
      </c>
      <c r="C40" s="359"/>
      <c r="D40" s="359"/>
      <c r="E40" s="359"/>
      <c r="F40" s="359"/>
      <c r="G40" s="359"/>
    </row>
    <row r="41" spans="1:7" s="360" customFormat="1" ht="20.100000000000001" customHeight="1">
      <c r="A41" s="362" t="s">
        <v>977</v>
      </c>
      <c r="B41" s="359" t="s">
        <v>980</v>
      </c>
      <c r="C41" s="359"/>
      <c r="D41" s="359"/>
      <c r="E41" s="359"/>
      <c r="F41" s="359"/>
      <c r="G41" s="359"/>
    </row>
    <row r="42" spans="1:7" s="360" customFormat="1" ht="20.100000000000001" customHeight="1">
      <c r="A42" s="363"/>
      <c r="B42" s="364"/>
      <c r="C42" s="364"/>
      <c r="D42" s="364"/>
      <c r="E42" s="364"/>
      <c r="F42" s="364"/>
      <c r="G42" s="364"/>
    </row>
    <row r="43" spans="1:7" s="360" customFormat="1" ht="20.100000000000001" customHeight="1">
      <c r="A43" s="365"/>
      <c r="B43" s="364"/>
      <c r="C43" s="364"/>
      <c r="D43" s="364"/>
      <c r="E43" s="364"/>
      <c r="F43" s="364"/>
      <c r="G43" s="364"/>
    </row>
    <row r="44" spans="1:7" s="360" customFormat="1" ht="20.100000000000001" customHeight="1">
      <c r="A44" s="365"/>
      <c r="B44" s="364"/>
      <c r="C44" s="364"/>
      <c r="D44" s="364"/>
      <c r="E44" s="364"/>
      <c r="F44" s="364"/>
      <c r="G44" s="364"/>
    </row>
    <row r="45" spans="1:7" s="360" customFormat="1" ht="20.100000000000001" customHeight="1">
      <c r="A45" s="365"/>
      <c r="B45" s="364"/>
      <c r="C45" s="364"/>
      <c r="D45" s="364"/>
      <c r="E45" s="364"/>
      <c r="F45" s="364"/>
      <c r="G45" s="364"/>
    </row>
    <row r="46" spans="1:7" s="360" customFormat="1" ht="20.100000000000001" customHeight="1">
      <c r="A46" s="365"/>
      <c r="B46" s="364"/>
      <c r="C46" s="364"/>
      <c r="D46" s="364"/>
      <c r="E46" s="364"/>
      <c r="F46" s="364"/>
      <c r="G46" s="364"/>
    </row>
    <row r="47" spans="1:7" s="360" customFormat="1" ht="20.100000000000001" customHeight="1">
      <c r="A47" s="365"/>
      <c r="B47" s="364"/>
      <c r="C47" s="364"/>
      <c r="D47" s="364"/>
      <c r="E47" s="364"/>
      <c r="F47" s="364"/>
      <c r="G47" s="364"/>
    </row>
    <row r="48" spans="1:7" ht="20.100000000000001" customHeight="1"/>
    <row r="49" ht="27" customHeight="1"/>
    <row r="50" ht="27" customHeight="1"/>
  </sheetData>
  <mergeCells count="13">
    <mergeCell ref="A33:B34"/>
    <mergeCell ref="A4:B4"/>
    <mergeCell ref="A5:B6"/>
    <mergeCell ref="A8:B18"/>
    <mergeCell ref="A20:B25"/>
    <mergeCell ref="A27:B28"/>
    <mergeCell ref="A30:B31"/>
    <mergeCell ref="A2:C2"/>
    <mergeCell ref="D2:D3"/>
    <mergeCell ref="E2:E3"/>
    <mergeCell ref="F2:F3"/>
    <mergeCell ref="G2:G3"/>
    <mergeCell ref="A3:B3"/>
  </mergeCells>
  <phoneticPr fontId="46"/>
  <dataValidations count="2">
    <dataValidation imeMode="hiragana" allowBlank="1" showInputMessage="1" showErrorMessage="1" sqref="D2:F3 G2:G36 A35:B36 C2:C36 B2:B32 A2:A33"/>
    <dataValidation imeMode="off" allowBlank="1" showInputMessage="1" showErrorMessage="1" sqref="D4:F36"/>
  </dataValidations>
  <printOptions horizontalCentered="1"/>
  <pageMargins left="0.78740157480314965" right="0.39370078740157483" top="0.78740157480314965" bottom="0.78740157480314965" header="0.31496062992125984" footer="0.31496062992125984"/>
  <pageSetup paperSize="9" scale="75"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1"/>
  <sheetViews>
    <sheetView view="pageBreakPreview" zoomScale="90" zoomScaleNormal="100" zoomScaleSheetLayoutView="90" workbookViewId="0">
      <selection activeCell="C27" sqref="C27:C30"/>
    </sheetView>
  </sheetViews>
  <sheetFormatPr defaultColWidth="1.875" defaultRowHeight="13.5"/>
  <cols>
    <col min="1" max="1" width="1.875" style="367" customWidth="1"/>
    <col min="2" max="4" width="3.75" style="367" customWidth="1"/>
    <col min="5" max="5" width="6.375" style="367" customWidth="1"/>
    <col min="6" max="6" width="12" style="367" customWidth="1"/>
    <col min="7" max="7" width="12.5" style="367" customWidth="1"/>
    <col min="8" max="8" width="9.625" style="367" customWidth="1"/>
    <col min="9" max="9" width="6.125" style="367" customWidth="1"/>
    <col min="10" max="10" width="12.5" style="367" customWidth="1"/>
    <col min="11" max="11" width="9.625" style="367" customWidth="1"/>
    <col min="12" max="12" width="6.125" style="367" customWidth="1"/>
    <col min="13" max="13" width="32.625" style="367" customWidth="1"/>
    <col min="14" max="14" width="1.875" style="367" customWidth="1"/>
    <col min="15" max="254" width="9" style="367" customWidth="1"/>
    <col min="255" max="16384" width="1.875" style="367"/>
  </cols>
  <sheetData>
    <row r="1" spans="1:13" ht="14.25" thickBot="1">
      <c r="A1" s="366"/>
    </row>
    <row r="2" spans="1:13" ht="18.75" customHeight="1" thickBot="1">
      <c r="A2" s="366"/>
      <c r="B2" s="1549" t="s">
        <v>1040</v>
      </c>
      <c r="C2" s="1550"/>
      <c r="D2" s="1550"/>
      <c r="E2" s="1550"/>
      <c r="F2" s="1550"/>
      <c r="G2" s="1550"/>
      <c r="H2" s="1550"/>
      <c r="I2" s="1550"/>
      <c r="J2" s="1550"/>
      <c r="K2" s="1550"/>
      <c r="L2" s="1550"/>
      <c r="M2" s="1551"/>
    </row>
    <row r="3" spans="1:13" ht="18" customHeight="1" thickBot="1">
      <c r="A3" s="366"/>
      <c r="B3" s="368"/>
      <c r="C3" s="1552"/>
      <c r="D3" s="1552"/>
      <c r="E3" s="1552"/>
      <c r="F3" s="368"/>
      <c r="G3" s="368"/>
      <c r="H3" s="368"/>
      <c r="I3" s="369"/>
      <c r="J3" s="369"/>
      <c r="K3" s="369"/>
      <c r="L3" s="369"/>
      <c r="M3" s="370"/>
    </row>
    <row r="4" spans="1:13" ht="27" customHeight="1">
      <c r="A4" s="366"/>
      <c r="B4" s="1553" t="s">
        <v>987</v>
      </c>
      <c r="C4" s="1554"/>
      <c r="D4" s="1554"/>
      <c r="E4" s="1554"/>
      <c r="F4" s="1554"/>
      <c r="G4" s="1557" t="s">
        <v>988</v>
      </c>
      <c r="H4" s="1558"/>
      <c r="I4" s="1559"/>
      <c r="J4" s="1557" t="s">
        <v>1041</v>
      </c>
      <c r="K4" s="1558"/>
      <c r="L4" s="1559"/>
      <c r="M4" s="1560" t="s">
        <v>1042</v>
      </c>
    </row>
    <row r="5" spans="1:13" ht="25.5" customHeight="1" thickBot="1">
      <c r="A5" s="366"/>
      <c r="B5" s="1555"/>
      <c r="C5" s="1556"/>
      <c r="D5" s="1556"/>
      <c r="E5" s="1556"/>
      <c r="F5" s="1556"/>
      <c r="G5" s="371" t="s">
        <v>990</v>
      </c>
      <c r="H5" s="372" t="s">
        <v>991</v>
      </c>
      <c r="I5" s="373" t="s">
        <v>992</v>
      </c>
      <c r="J5" s="371" t="s">
        <v>990</v>
      </c>
      <c r="K5" s="372" t="s">
        <v>991</v>
      </c>
      <c r="L5" s="373" t="s">
        <v>992</v>
      </c>
      <c r="M5" s="1657"/>
    </row>
    <row r="6" spans="1:13" ht="19.5" customHeight="1" thickTop="1">
      <c r="A6" s="366"/>
      <c r="B6" s="1562" t="s">
        <v>993</v>
      </c>
      <c r="C6" s="1565" t="s">
        <v>994</v>
      </c>
      <c r="D6" s="1565" t="s">
        <v>995</v>
      </c>
      <c r="E6" s="1568" t="s">
        <v>996</v>
      </c>
      <c r="F6" s="1569"/>
      <c r="G6" s="374">
        <f>'③コスト管理表（平面計画）'!G6</f>
        <v>0</v>
      </c>
      <c r="H6" s="375" t="str">
        <f>IF(G6=0,"",G6*1000/$G$39)</f>
        <v/>
      </c>
      <c r="I6" s="376" t="str">
        <f>IF(G6=0,"",G6/$G$18)</f>
        <v/>
      </c>
      <c r="J6" s="374"/>
      <c r="K6" s="375" t="str">
        <f>IF(J6=0,"",J6*1000/$J$39)</f>
        <v/>
      </c>
      <c r="L6" s="376" t="str">
        <f>IF(J6=0,"",J6/$J$18)</f>
        <v/>
      </c>
      <c r="M6" s="1570"/>
    </row>
    <row r="7" spans="1:13" ht="19.5" customHeight="1">
      <c r="A7" s="366"/>
      <c r="B7" s="1563"/>
      <c r="C7" s="1566"/>
      <c r="D7" s="1566"/>
      <c r="E7" s="1573" t="s">
        <v>997</v>
      </c>
      <c r="F7" s="1574"/>
      <c r="G7" s="377">
        <f>'③コスト管理表（平面計画）'!G7</f>
        <v>0</v>
      </c>
      <c r="H7" s="378" t="str">
        <f t="shared" ref="H7:H14" si="0">IF(G7=0,"",G7*1000/$G$39)</f>
        <v/>
      </c>
      <c r="I7" s="379" t="str">
        <f t="shared" ref="I7:I17" si="1">IF(G7=0,"",G7/$G$18)</f>
        <v/>
      </c>
      <c r="J7" s="377"/>
      <c r="K7" s="378" t="str">
        <f t="shared" ref="K7:K14" si="2">IF(J7=0,"",J7*1000/$J$39)</f>
        <v/>
      </c>
      <c r="L7" s="379" t="str">
        <f t="shared" ref="L7:L17" si="3">IF(J7=0,"",J7/$J$18)</f>
        <v/>
      </c>
      <c r="M7" s="1571"/>
    </row>
    <row r="8" spans="1:13" ht="19.5" customHeight="1">
      <c r="A8" s="366"/>
      <c r="B8" s="1563"/>
      <c r="C8" s="1566"/>
      <c r="D8" s="1566"/>
      <c r="E8" s="1573" t="s">
        <v>998</v>
      </c>
      <c r="F8" s="1574"/>
      <c r="G8" s="377">
        <f>'③コスト管理表（平面計画）'!G8</f>
        <v>0</v>
      </c>
      <c r="H8" s="378" t="str">
        <f t="shared" si="0"/>
        <v/>
      </c>
      <c r="I8" s="379" t="str">
        <f t="shared" si="1"/>
        <v/>
      </c>
      <c r="J8" s="377"/>
      <c r="K8" s="378" t="str">
        <f t="shared" si="2"/>
        <v/>
      </c>
      <c r="L8" s="379" t="str">
        <f t="shared" si="3"/>
        <v/>
      </c>
      <c r="M8" s="1571"/>
    </row>
    <row r="9" spans="1:13" ht="19.5" customHeight="1">
      <c r="A9" s="366"/>
      <c r="B9" s="1563"/>
      <c r="C9" s="1566"/>
      <c r="D9" s="1566"/>
      <c r="E9" s="1575" t="s">
        <v>999</v>
      </c>
      <c r="F9" s="380" t="s">
        <v>1000</v>
      </c>
      <c r="G9" s="381">
        <f>'③コスト管理表（平面計画）'!G9</f>
        <v>0</v>
      </c>
      <c r="H9" s="382" t="str">
        <f t="shared" si="0"/>
        <v/>
      </c>
      <c r="I9" s="383" t="str">
        <f t="shared" si="1"/>
        <v/>
      </c>
      <c r="J9" s="377"/>
      <c r="K9" s="385" t="str">
        <f t="shared" si="2"/>
        <v/>
      </c>
      <c r="L9" s="458" t="str">
        <f t="shared" si="3"/>
        <v/>
      </c>
      <c r="M9" s="1571"/>
    </row>
    <row r="10" spans="1:13" ht="19.5" customHeight="1">
      <c r="A10" s="366"/>
      <c r="B10" s="1563"/>
      <c r="C10" s="1566"/>
      <c r="D10" s="1566"/>
      <c r="E10" s="1576"/>
      <c r="F10" s="384" t="s">
        <v>1001</v>
      </c>
      <c r="G10" s="377">
        <f>'③コスト管理表（平面計画）'!G10</f>
        <v>0</v>
      </c>
      <c r="H10" s="385" t="str">
        <f t="shared" si="0"/>
        <v/>
      </c>
      <c r="I10" s="386" t="str">
        <f t="shared" si="1"/>
        <v/>
      </c>
      <c r="J10" s="377"/>
      <c r="K10" s="385" t="str">
        <f t="shared" si="2"/>
        <v/>
      </c>
      <c r="L10" s="459" t="str">
        <f t="shared" si="3"/>
        <v/>
      </c>
      <c r="M10" s="1571"/>
    </row>
    <row r="11" spans="1:13" ht="19.5" customHeight="1">
      <c r="A11" s="366"/>
      <c r="B11" s="1563"/>
      <c r="C11" s="1566"/>
      <c r="D11" s="1566"/>
      <c r="E11" s="1576"/>
      <c r="F11" s="380" t="s">
        <v>1002</v>
      </c>
      <c r="G11" s="377">
        <f>'③コスト管理表（平面計画）'!G11</f>
        <v>0</v>
      </c>
      <c r="H11" s="385" t="str">
        <f t="shared" si="0"/>
        <v/>
      </c>
      <c r="I11" s="386" t="str">
        <f t="shared" si="1"/>
        <v/>
      </c>
      <c r="J11" s="377"/>
      <c r="K11" s="385" t="str">
        <f t="shared" si="2"/>
        <v/>
      </c>
      <c r="L11" s="459" t="str">
        <f t="shared" si="3"/>
        <v/>
      </c>
      <c r="M11" s="1571"/>
    </row>
    <row r="12" spans="1:13" ht="19.5" customHeight="1">
      <c r="A12" s="366"/>
      <c r="B12" s="1563"/>
      <c r="C12" s="1566"/>
      <c r="D12" s="1566"/>
      <c r="E12" s="1577"/>
      <c r="F12" s="380" t="s">
        <v>1003</v>
      </c>
      <c r="G12" s="387">
        <f>'③コスト管理表（平面計画）'!G12</f>
        <v>0</v>
      </c>
      <c r="H12" s="388" t="str">
        <f t="shared" si="0"/>
        <v/>
      </c>
      <c r="I12" s="389" t="str">
        <f t="shared" si="1"/>
        <v/>
      </c>
      <c r="J12" s="387"/>
      <c r="K12" s="388" t="str">
        <f t="shared" si="2"/>
        <v/>
      </c>
      <c r="L12" s="459" t="str">
        <f t="shared" si="3"/>
        <v/>
      </c>
      <c r="M12" s="1571"/>
    </row>
    <row r="13" spans="1:13" ht="19.5" customHeight="1">
      <c r="A13" s="366"/>
      <c r="B13" s="1563"/>
      <c r="C13" s="1566"/>
      <c r="D13" s="1566"/>
      <c r="E13" s="1575" t="s">
        <v>1004</v>
      </c>
      <c r="F13" s="380" t="s">
        <v>1005</v>
      </c>
      <c r="G13" s="377">
        <f>'③コスト管理表（平面計画）'!G13</f>
        <v>0</v>
      </c>
      <c r="H13" s="385" t="str">
        <f t="shared" si="0"/>
        <v/>
      </c>
      <c r="I13" s="386" t="str">
        <f t="shared" si="1"/>
        <v/>
      </c>
      <c r="J13" s="377"/>
      <c r="K13" s="385" t="str">
        <f t="shared" si="2"/>
        <v/>
      </c>
      <c r="L13" s="379" t="str">
        <f t="shared" si="3"/>
        <v/>
      </c>
      <c r="M13" s="1571"/>
    </row>
    <row r="14" spans="1:13" ht="19.5" customHeight="1">
      <c r="A14" s="366"/>
      <c r="B14" s="1563"/>
      <c r="C14" s="1566"/>
      <c r="D14" s="1567"/>
      <c r="E14" s="1578"/>
      <c r="F14" s="390" t="s">
        <v>1006</v>
      </c>
      <c r="G14" s="391">
        <f>'③コスト管理表（平面計画）'!G14</f>
        <v>0</v>
      </c>
      <c r="H14" s="392" t="str">
        <f t="shared" si="0"/>
        <v/>
      </c>
      <c r="I14" s="393" t="str">
        <f t="shared" si="1"/>
        <v/>
      </c>
      <c r="J14" s="391"/>
      <c r="K14" s="392" t="str">
        <f t="shared" si="2"/>
        <v/>
      </c>
      <c r="L14" s="460" t="str">
        <f t="shared" si="3"/>
        <v/>
      </c>
      <c r="M14" s="1571"/>
    </row>
    <row r="15" spans="1:13" ht="19.5" customHeight="1">
      <c r="A15" s="366"/>
      <c r="B15" s="1563"/>
      <c r="C15" s="1566"/>
      <c r="D15" s="1579" t="s">
        <v>1007</v>
      </c>
      <c r="E15" s="1580"/>
      <c r="F15" s="1580"/>
      <c r="G15" s="394">
        <f>'③コスト管理表（平面計画）'!G15</f>
        <v>0</v>
      </c>
      <c r="H15" s="395" t="s">
        <v>641</v>
      </c>
      <c r="I15" s="396" t="str">
        <f t="shared" si="1"/>
        <v/>
      </c>
      <c r="J15" s="394"/>
      <c r="K15" s="395" t="s">
        <v>641</v>
      </c>
      <c r="L15" s="396" t="str">
        <f t="shared" si="3"/>
        <v/>
      </c>
      <c r="M15" s="1571"/>
    </row>
    <row r="16" spans="1:13" ht="19.5" customHeight="1">
      <c r="A16" s="366"/>
      <c r="B16" s="1563"/>
      <c r="C16" s="1566"/>
      <c r="D16" s="1547" t="s">
        <v>1008</v>
      </c>
      <c r="E16" s="1548"/>
      <c r="F16" s="1548"/>
      <c r="G16" s="377">
        <f>'③コスト管理表（平面計画）'!G16</f>
        <v>0</v>
      </c>
      <c r="H16" s="397" t="s">
        <v>641</v>
      </c>
      <c r="I16" s="379" t="str">
        <f t="shared" si="1"/>
        <v/>
      </c>
      <c r="J16" s="377"/>
      <c r="K16" s="397" t="s">
        <v>641</v>
      </c>
      <c r="L16" s="379" t="str">
        <f t="shared" si="3"/>
        <v/>
      </c>
      <c r="M16" s="1571"/>
    </row>
    <row r="17" spans="1:13" ht="19.5" customHeight="1">
      <c r="A17" s="366"/>
      <c r="B17" s="1563"/>
      <c r="C17" s="1566"/>
      <c r="D17" s="1589" t="s">
        <v>570</v>
      </c>
      <c r="E17" s="1590"/>
      <c r="F17" s="1590"/>
      <c r="G17" s="398">
        <f>'③コスト管理表（平面計画）'!G17</f>
        <v>0</v>
      </c>
      <c r="H17" s="399" t="s">
        <v>641</v>
      </c>
      <c r="I17" s="400" t="str">
        <f t="shared" si="1"/>
        <v/>
      </c>
      <c r="J17" s="398"/>
      <c r="K17" s="399" t="s">
        <v>641</v>
      </c>
      <c r="L17" s="400" t="str">
        <f t="shared" si="3"/>
        <v/>
      </c>
      <c r="M17" s="1571"/>
    </row>
    <row r="18" spans="1:13" ht="19.5" customHeight="1">
      <c r="A18" s="366"/>
      <c r="B18" s="1563"/>
      <c r="C18" s="1591"/>
      <c r="D18" s="1592"/>
      <c r="E18" s="1592"/>
      <c r="F18" s="1592"/>
      <c r="G18" s="391" t="str">
        <f>IF(SUM(G6:G17)=0,"",SUM(G6:G17))</f>
        <v/>
      </c>
      <c r="H18" s="401" t="str">
        <f>IF(G18="","",G18*1000/$G$39)</f>
        <v/>
      </c>
      <c r="I18" s="402" t="str">
        <f>IF(SUM(I6:I17)=0,"",SUM(I6:I17))</f>
        <v/>
      </c>
      <c r="J18" s="391" t="str">
        <f>IF(SUM(J6:J17)=0,"",SUM(J6:J17))</f>
        <v/>
      </c>
      <c r="K18" s="401" t="str">
        <f>IF(J18="","",J18*1000/$J$39)</f>
        <v/>
      </c>
      <c r="L18" s="402" t="str">
        <f>IF(SUM(L6:L17)=0,"",SUM(L6:L17))</f>
        <v/>
      </c>
      <c r="M18" s="1571"/>
    </row>
    <row r="19" spans="1:13" ht="19.5" customHeight="1">
      <c r="A19" s="366"/>
      <c r="B19" s="1563"/>
      <c r="C19" s="1593" t="s">
        <v>1009</v>
      </c>
      <c r="D19" s="1594"/>
      <c r="E19" s="1594"/>
      <c r="F19" s="1594"/>
      <c r="G19" s="403">
        <f>'③コスト管理表（平面計画）'!G19</f>
        <v>0</v>
      </c>
      <c r="H19" s="404" t="s">
        <v>641</v>
      </c>
      <c r="I19" s="405" t="s">
        <v>641</v>
      </c>
      <c r="J19" s="403"/>
      <c r="K19" s="404" t="s">
        <v>641</v>
      </c>
      <c r="L19" s="405" t="s">
        <v>641</v>
      </c>
      <c r="M19" s="1571"/>
    </row>
    <row r="20" spans="1:13" ht="19.5" customHeight="1" thickBot="1">
      <c r="A20" s="366"/>
      <c r="B20" s="1564"/>
      <c r="C20" s="1595"/>
      <c r="D20" s="1595"/>
      <c r="E20" s="1595"/>
      <c r="F20" s="1595"/>
      <c r="G20" s="406" t="str">
        <f>IF(SUM(G18:G19)=0,"",SUM(G18:G19))</f>
        <v/>
      </c>
      <c r="H20" s="407" t="str">
        <f>IF(G20="","",G20*1000/$G$39)</f>
        <v/>
      </c>
      <c r="I20" s="408" t="s">
        <v>641</v>
      </c>
      <c r="J20" s="406" t="str">
        <f>IF(SUM(J18:J19)=0,"",SUM(J18:J19))</f>
        <v/>
      </c>
      <c r="K20" s="407" t="str">
        <f>IF(J20="","",J20*1000/$J$39)</f>
        <v/>
      </c>
      <c r="L20" s="408" t="s">
        <v>641</v>
      </c>
      <c r="M20" s="1571"/>
    </row>
    <row r="21" spans="1:13" ht="22.5" customHeight="1">
      <c r="A21" s="366"/>
      <c r="B21" s="1596" t="s">
        <v>1010</v>
      </c>
      <c r="C21" s="1597" t="s">
        <v>994</v>
      </c>
      <c r="D21" s="1581" t="s">
        <v>1011</v>
      </c>
      <c r="E21" s="1583" t="s">
        <v>1012</v>
      </c>
      <c r="F21" s="1584"/>
      <c r="G21" s="387">
        <f>'③コスト管理表（平面計画）'!G21</f>
        <v>0</v>
      </c>
      <c r="H21" s="409" t="str">
        <f>IF(G21=0,"",G21*1000/$G$39)</f>
        <v/>
      </c>
      <c r="I21" s="410" t="str">
        <f>IF(G21=0,"",G21/$G$24)</f>
        <v/>
      </c>
      <c r="J21" s="387"/>
      <c r="K21" s="409" t="str">
        <f>IF(J21="","",J21*1000/$J$39)</f>
        <v/>
      </c>
      <c r="L21" s="410" t="str">
        <f>IF(J21=0,"",J21/$J$24)</f>
        <v/>
      </c>
      <c r="M21" s="1571"/>
    </row>
    <row r="22" spans="1:13" ht="22.5" customHeight="1">
      <c r="A22" s="366"/>
      <c r="B22" s="1563"/>
      <c r="C22" s="1598"/>
      <c r="D22" s="1582"/>
      <c r="E22" s="1585" t="s">
        <v>1014</v>
      </c>
      <c r="F22" s="1586"/>
      <c r="G22" s="412">
        <f>'③コスト管理表（平面計画）'!G22</f>
        <v>0</v>
      </c>
      <c r="H22" s="401" t="str">
        <f>IF(G22=0,"",G22*1000/$G$39)</f>
        <v/>
      </c>
      <c r="I22" s="413" t="str">
        <f t="shared" ref="I22:I23" si="4">IF(G22=0,"",G22/$G$24)</f>
        <v/>
      </c>
      <c r="J22" s="412"/>
      <c r="K22" s="401" t="str">
        <f>IF(J22="","",J22*1000/$J$39)</f>
        <v/>
      </c>
      <c r="L22" s="413" t="str">
        <f t="shared" ref="L22:L23" si="5">IF(J22=0,"",J22/$J$24)</f>
        <v/>
      </c>
      <c r="M22" s="1571"/>
    </row>
    <row r="23" spans="1:13" ht="19.5" customHeight="1">
      <c r="A23" s="366"/>
      <c r="B23" s="1563"/>
      <c r="C23" s="1598"/>
      <c r="D23" s="1589" t="s">
        <v>1043</v>
      </c>
      <c r="E23" s="1590"/>
      <c r="F23" s="1590"/>
      <c r="G23" s="391">
        <f>'③コスト管理表（平面計画）'!G23</f>
        <v>0</v>
      </c>
      <c r="H23" s="414" t="s">
        <v>641</v>
      </c>
      <c r="I23" s="402" t="str">
        <f t="shared" si="4"/>
        <v/>
      </c>
      <c r="J23" s="391"/>
      <c r="K23" s="414" t="s">
        <v>641</v>
      </c>
      <c r="L23" s="402" t="str">
        <f t="shared" si="5"/>
        <v/>
      </c>
      <c r="M23" s="1571"/>
    </row>
    <row r="24" spans="1:13" ht="19.5" customHeight="1">
      <c r="A24" s="366"/>
      <c r="B24" s="1563"/>
      <c r="C24" s="1599"/>
      <c r="D24" s="1600"/>
      <c r="E24" s="1600"/>
      <c r="F24" s="1601"/>
      <c r="G24" s="391" t="str">
        <f>IF(SUM(G21:G23)=0,"",SUM(G21:G23))</f>
        <v/>
      </c>
      <c r="H24" s="401" t="str">
        <f>IF(G24="","",G24*1000/$G$39)</f>
        <v/>
      </c>
      <c r="I24" s="402" t="str">
        <f>IF(SUM(I21:I23)=0,"",SUM(I21:I23))</f>
        <v/>
      </c>
      <c r="J24" s="391" t="str">
        <f>IF(SUM(J21:J23)=0,"",SUM(J21:J23))</f>
        <v/>
      </c>
      <c r="K24" s="401" t="str">
        <f>IF(J24="","",J24*1000/$J$39)</f>
        <v/>
      </c>
      <c r="L24" s="402" t="str">
        <f>IF(SUM(L21:L23)=0,"",SUM(L21:L23))</f>
        <v/>
      </c>
      <c r="M24" s="1571"/>
    </row>
    <row r="25" spans="1:13" ht="19.5" customHeight="1">
      <c r="A25" s="366"/>
      <c r="B25" s="1563"/>
      <c r="C25" s="1593" t="s">
        <v>1009</v>
      </c>
      <c r="D25" s="1594"/>
      <c r="E25" s="1594"/>
      <c r="F25" s="1594"/>
      <c r="G25" s="403">
        <f>'③コスト管理表（平面計画）'!G25</f>
        <v>0</v>
      </c>
      <c r="H25" s="404" t="s">
        <v>641</v>
      </c>
      <c r="I25" s="405" t="s">
        <v>641</v>
      </c>
      <c r="J25" s="403"/>
      <c r="K25" s="404" t="s">
        <v>641</v>
      </c>
      <c r="L25" s="405" t="s">
        <v>641</v>
      </c>
      <c r="M25" s="1571"/>
    </row>
    <row r="26" spans="1:13" ht="19.5" customHeight="1" thickBot="1">
      <c r="A26" s="366"/>
      <c r="B26" s="1564"/>
      <c r="C26" s="1595"/>
      <c r="D26" s="1595"/>
      <c r="E26" s="1595"/>
      <c r="F26" s="1595"/>
      <c r="G26" s="415" t="str">
        <f>IF(SUM(G24:G25)=0,"",SUM(G24:G25))</f>
        <v/>
      </c>
      <c r="H26" s="407" t="str">
        <f>IF(G26="","",G26*1000/$G$39)</f>
        <v/>
      </c>
      <c r="I26" s="416" t="s">
        <v>641</v>
      </c>
      <c r="J26" s="415" t="str">
        <f>IF(SUM(J24:J25)=0,"",SUM(J24:J25))</f>
        <v/>
      </c>
      <c r="K26" s="407" t="str">
        <f>IF(J26="","",J26*1000/$J$39)</f>
        <v/>
      </c>
      <c r="L26" s="416" t="s">
        <v>641</v>
      </c>
      <c r="M26" s="1571"/>
    </row>
    <row r="27" spans="1:13" ht="22.5" customHeight="1">
      <c r="A27" s="366"/>
      <c r="B27" s="1596" t="s">
        <v>1016</v>
      </c>
      <c r="C27" s="1597" t="s">
        <v>994</v>
      </c>
      <c r="D27" s="1581" t="s">
        <v>1011</v>
      </c>
      <c r="E27" s="1583" t="s">
        <v>1017</v>
      </c>
      <c r="F27" s="1584"/>
      <c r="G27" s="387">
        <f>'③コスト管理表（平面計画）'!G27</f>
        <v>0</v>
      </c>
      <c r="H27" s="409" t="str">
        <f>IF(G27=0,"",G27*1000/$G$39)</f>
        <v/>
      </c>
      <c r="I27" s="410" t="str">
        <f>IF(G27=0,"",G27/$G$30)</f>
        <v/>
      </c>
      <c r="J27" s="387"/>
      <c r="K27" s="409" t="str">
        <f>IF(J27="","",J27*1000/$J$39)</f>
        <v/>
      </c>
      <c r="L27" s="410" t="str">
        <f>IF(J27="","",J27/$J$30)</f>
        <v/>
      </c>
      <c r="M27" s="1571"/>
    </row>
    <row r="28" spans="1:13" ht="22.5" customHeight="1">
      <c r="A28" s="366"/>
      <c r="B28" s="1563"/>
      <c r="C28" s="1598"/>
      <c r="D28" s="1582"/>
      <c r="E28" s="1585" t="s">
        <v>1018</v>
      </c>
      <c r="F28" s="1586"/>
      <c r="G28" s="412">
        <f>'③コスト管理表（平面計画）'!G28</f>
        <v>0</v>
      </c>
      <c r="H28" s="417" t="s">
        <v>1019</v>
      </c>
      <c r="I28" s="413" t="str">
        <f t="shared" ref="I28:I29" si="6">IF(G28=0,"",G28/$G$30)</f>
        <v/>
      </c>
      <c r="J28" s="412"/>
      <c r="K28" s="417" t="str">
        <f>IF(J28="","",J28*1000/$J$39)</f>
        <v/>
      </c>
      <c r="L28" s="413" t="str">
        <f t="shared" ref="L28:L29" si="7">IF(J28="","",J28/$J$30)</f>
        <v/>
      </c>
      <c r="M28" s="1571"/>
    </row>
    <row r="29" spans="1:13" ht="19.5" customHeight="1">
      <c r="A29" s="366"/>
      <c r="B29" s="1563"/>
      <c r="C29" s="1598"/>
      <c r="D29" s="1589" t="s">
        <v>1015</v>
      </c>
      <c r="E29" s="1590"/>
      <c r="F29" s="1590"/>
      <c r="G29" s="391">
        <f>'③コスト管理表（平面計画）'!G29</f>
        <v>0</v>
      </c>
      <c r="H29" s="414" t="s">
        <v>641</v>
      </c>
      <c r="I29" s="402" t="str">
        <f t="shared" si="6"/>
        <v/>
      </c>
      <c r="J29" s="391"/>
      <c r="K29" s="414" t="s">
        <v>641</v>
      </c>
      <c r="L29" s="402" t="str">
        <f t="shared" si="7"/>
        <v/>
      </c>
      <c r="M29" s="1571"/>
    </row>
    <row r="30" spans="1:13" ht="19.5" customHeight="1">
      <c r="A30" s="366"/>
      <c r="B30" s="1563"/>
      <c r="C30" s="1599"/>
      <c r="D30" s="1600"/>
      <c r="E30" s="1600"/>
      <c r="F30" s="1601"/>
      <c r="G30" s="391" t="str">
        <f>IF(SUM(G27:G29)=0,"",SUM(G27:G29))</f>
        <v/>
      </c>
      <c r="H30" s="401" t="str">
        <f>IF(G30="","",G30*1000/$G$39)</f>
        <v/>
      </c>
      <c r="I30" s="402" t="str">
        <f>IF(SUM(I27:I29)=0,"",SUM(I27:I29))</f>
        <v/>
      </c>
      <c r="J30" s="391" t="str">
        <f>IF(SUM(J27:J29)=0,"",SUM(J27:J29))</f>
        <v/>
      </c>
      <c r="K30" s="401" t="str">
        <f>IF(J30="","",J30*1000/$J$39)</f>
        <v/>
      </c>
      <c r="L30" s="402" t="str">
        <f>IF(SUM(L27:L29)=0,"",SUM(L27:L29))</f>
        <v/>
      </c>
      <c r="M30" s="1571"/>
    </row>
    <row r="31" spans="1:13" ht="19.5" customHeight="1">
      <c r="A31" s="366"/>
      <c r="B31" s="1563"/>
      <c r="C31" s="1593" t="s">
        <v>1009</v>
      </c>
      <c r="D31" s="1594"/>
      <c r="E31" s="1594"/>
      <c r="F31" s="1594"/>
      <c r="G31" s="403">
        <f>'③コスト管理表（平面計画）'!G31</f>
        <v>0</v>
      </c>
      <c r="H31" s="404" t="s">
        <v>641</v>
      </c>
      <c r="I31" s="405" t="s">
        <v>641</v>
      </c>
      <c r="J31" s="403"/>
      <c r="K31" s="404" t="s">
        <v>641</v>
      </c>
      <c r="L31" s="405" t="s">
        <v>641</v>
      </c>
      <c r="M31" s="1571"/>
    </row>
    <row r="32" spans="1:13" ht="19.5" customHeight="1" thickBot="1">
      <c r="A32" s="366"/>
      <c r="B32" s="1564"/>
      <c r="C32" s="1595"/>
      <c r="D32" s="1595"/>
      <c r="E32" s="1595"/>
      <c r="F32" s="1595"/>
      <c r="G32" s="415" t="str">
        <f>IF(SUM(G30:G31)=0,"",SUM(G30:G31))</f>
        <v/>
      </c>
      <c r="H32" s="407" t="str">
        <f>IF(G32="","",G32*1000/$G$39)</f>
        <v/>
      </c>
      <c r="I32" s="416" t="s">
        <v>641</v>
      </c>
      <c r="J32" s="415" t="str">
        <f>IF(SUM(J30:J31)=0,"",SUM(J30:J31))</f>
        <v/>
      </c>
      <c r="K32" s="407" t="str">
        <f>IF(J32="","",J32*1000/$J$39)</f>
        <v/>
      </c>
      <c r="L32" s="416" t="s">
        <v>641</v>
      </c>
      <c r="M32" s="1571"/>
    </row>
    <row r="33" spans="1:15" ht="19.5" customHeight="1">
      <c r="A33" s="366"/>
      <c r="B33" s="1596" t="s">
        <v>1020</v>
      </c>
      <c r="C33" s="1613" t="s">
        <v>994</v>
      </c>
      <c r="D33" s="1614"/>
      <c r="E33" s="1615" t="s">
        <v>1020</v>
      </c>
      <c r="F33" s="1616"/>
      <c r="G33" s="418">
        <f>'③コスト管理表（平面計画）'!G33</f>
        <v>0</v>
      </c>
      <c r="H33" s="419" t="str">
        <f>IF(G33=0,"",G33*1000/$G$39)</f>
        <v/>
      </c>
      <c r="I33" s="420" t="str">
        <f>IF(G33=0,"",G33/$G$33)</f>
        <v/>
      </c>
      <c r="J33" s="418"/>
      <c r="K33" s="419" t="str">
        <f>IF(J33="","",J33*1000/$J$39)</f>
        <v/>
      </c>
      <c r="L33" s="461" t="str">
        <f>IF(J33="","",J33/$J$33)</f>
        <v/>
      </c>
      <c r="M33" s="1571"/>
    </row>
    <row r="34" spans="1:15" ht="19.5" customHeight="1">
      <c r="A34" s="366"/>
      <c r="B34" s="1563"/>
      <c r="C34" s="1593" t="s">
        <v>1009</v>
      </c>
      <c r="D34" s="1594"/>
      <c r="E34" s="1594"/>
      <c r="F34" s="1594"/>
      <c r="G34" s="403">
        <f>'③コスト管理表（平面計画）'!G34</f>
        <v>0</v>
      </c>
      <c r="H34" s="404" t="s">
        <v>641</v>
      </c>
      <c r="I34" s="405" t="s">
        <v>641</v>
      </c>
      <c r="J34" s="403"/>
      <c r="K34" s="404" t="s">
        <v>641</v>
      </c>
      <c r="L34" s="405" t="s">
        <v>641</v>
      </c>
      <c r="M34" s="1571"/>
    </row>
    <row r="35" spans="1:15" ht="19.5" customHeight="1" thickBot="1">
      <c r="A35" s="366"/>
      <c r="B35" s="1564"/>
      <c r="C35" s="1595"/>
      <c r="D35" s="1595"/>
      <c r="E35" s="1595"/>
      <c r="F35" s="1595"/>
      <c r="G35" s="415" t="str">
        <f>IF(SUM(G33:G34)=0,"",SUM(G33:G34))</f>
        <v/>
      </c>
      <c r="H35" s="407" t="str">
        <f>IF(G35="","",G35*1000/$G$39)</f>
        <v/>
      </c>
      <c r="I35" s="421" t="s">
        <v>641</v>
      </c>
      <c r="J35" s="415" t="str">
        <f>IF(SUM(J33:J34)=0,"",SUM(J33:J34))</f>
        <v/>
      </c>
      <c r="K35" s="407" t="str">
        <f>IF(J35="","",J35*1000/$J$39)</f>
        <v/>
      </c>
      <c r="L35" s="462" t="s">
        <v>641</v>
      </c>
      <c r="M35" s="1571"/>
    </row>
    <row r="36" spans="1:15" ht="19.5" customHeight="1" thickBot="1">
      <c r="A36" s="366"/>
      <c r="B36" s="422"/>
      <c r="C36" s="1618" t="s">
        <v>1021</v>
      </c>
      <c r="D36" s="1618"/>
      <c r="E36" s="1618"/>
      <c r="F36" s="1618"/>
      <c r="G36" s="423">
        <f>'③コスト管理表（平面計画）'!G36</f>
        <v>0</v>
      </c>
      <c r="H36" s="424" t="s">
        <v>641</v>
      </c>
      <c r="I36" s="425" t="s">
        <v>641</v>
      </c>
      <c r="J36" s="423"/>
      <c r="K36" s="424" t="s">
        <v>641</v>
      </c>
      <c r="L36" s="425" t="s">
        <v>641</v>
      </c>
      <c r="M36" s="1571"/>
    </row>
    <row r="37" spans="1:15" ht="19.5" customHeight="1" thickBot="1">
      <c r="A37" s="366"/>
      <c r="B37" s="1587" t="s">
        <v>1022</v>
      </c>
      <c r="C37" s="1588"/>
      <c r="D37" s="1588"/>
      <c r="E37" s="1588"/>
      <c r="F37" s="1588"/>
      <c r="G37" s="426" t="str">
        <f>IF(SUM(G20,G26,G32,G35,G36)=0,"",SUM(G20,G26,G32,G35,G36))</f>
        <v/>
      </c>
      <c r="H37" s="427" t="str">
        <f>IF(G37="","",G37*1000/$G$39)</f>
        <v/>
      </c>
      <c r="I37" s="428" t="s">
        <v>641</v>
      </c>
      <c r="J37" s="426" t="str">
        <f>IF(SUM(J20,J26,J32,J35,J36)=0,"",SUM(J20,J26,J32,J35,J36))</f>
        <v/>
      </c>
      <c r="K37" s="427" t="str">
        <f>IF(J37="","",J37*1000/$J$39)</f>
        <v/>
      </c>
      <c r="L37" s="428" t="s">
        <v>641</v>
      </c>
      <c r="M37" s="1571"/>
      <c r="O37" s="429"/>
    </row>
    <row r="38" spans="1:15" ht="19.5" customHeight="1" thickBot="1">
      <c r="A38" s="366"/>
      <c r="B38" s="430"/>
      <c r="C38" s="431"/>
      <c r="D38" s="431"/>
      <c r="E38" s="431"/>
      <c r="F38" s="431"/>
      <c r="G38" s="427"/>
      <c r="H38" s="427"/>
      <c r="I38" s="432"/>
      <c r="J38" s="432"/>
      <c r="K38" s="432"/>
      <c r="L38" s="463"/>
      <c r="M38" s="1571"/>
    </row>
    <row r="39" spans="1:15" ht="19.5" customHeight="1" thickBot="1">
      <c r="A39" s="366"/>
      <c r="B39" s="433"/>
      <c r="C39" s="1602" t="s">
        <v>1023</v>
      </c>
      <c r="D39" s="1602"/>
      <c r="E39" s="1602"/>
      <c r="F39" s="1603"/>
      <c r="G39" s="1607">
        <f>'③コスト管理表（平面計画）'!G39</f>
        <v>0</v>
      </c>
      <c r="H39" s="1608"/>
      <c r="I39" s="1609"/>
      <c r="J39" s="1610"/>
      <c r="K39" s="1611"/>
      <c r="L39" s="1612"/>
      <c r="M39" s="1571"/>
    </row>
    <row r="40" spans="1:15" ht="19.5" customHeight="1" thickBot="1">
      <c r="A40" s="366"/>
      <c r="B40" s="434"/>
      <c r="C40" s="1602" t="s">
        <v>1024</v>
      </c>
      <c r="D40" s="1602"/>
      <c r="E40" s="1602"/>
      <c r="F40" s="1603"/>
      <c r="G40" s="1658">
        <f>'③コスト管理表（平面計画）'!G40</f>
        <v>0</v>
      </c>
      <c r="H40" s="1659"/>
      <c r="I40" s="1660"/>
      <c r="J40" s="1661"/>
      <c r="K40" s="1602"/>
      <c r="L40" s="1603"/>
      <c r="M40" s="1571"/>
    </row>
    <row r="41" spans="1:15" ht="19.5" customHeight="1" thickBot="1">
      <c r="A41" s="366"/>
      <c r="B41" s="433"/>
      <c r="C41" s="1602" t="s">
        <v>1025</v>
      </c>
      <c r="D41" s="1602"/>
      <c r="E41" s="1602"/>
      <c r="F41" s="1603"/>
      <c r="G41" s="1604" t="s">
        <v>1026</v>
      </c>
      <c r="H41" s="1605"/>
      <c r="I41" s="1606"/>
      <c r="J41" s="1587" t="str">
        <f>IF(J37="","",J37-$M$50)</f>
        <v/>
      </c>
      <c r="K41" s="1662"/>
      <c r="L41" s="1663"/>
      <c r="M41" s="1572"/>
    </row>
    <row r="42" spans="1:15" ht="19.5" customHeight="1" thickBot="1">
      <c r="A42" s="366"/>
      <c r="B42" s="430"/>
      <c r="C42" s="432"/>
      <c r="D42" s="431"/>
      <c r="E42" s="431"/>
      <c r="F42" s="431"/>
      <c r="G42" s="427"/>
      <c r="H42" s="427"/>
      <c r="I42" s="432"/>
      <c r="J42" s="432"/>
      <c r="K42" s="432"/>
      <c r="L42" s="432"/>
      <c r="M42" s="435"/>
    </row>
    <row r="43" spans="1:15" ht="19.5" customHeight="1" thickBot="1">
      <c r="A43" s="366"/>
      <c r="B43" s="1619" t="s">
        <v>1027</v>
      </c>
      <c r="C43" s="1588"/>
      <c r="D43" s="1588"/>
      <c r="E43" s="1588"/>
      <c r="F43" s="1588"/>
      <c r="G43" s="1557" t="s">
        <v>1028</v>
      </c>
      <c r="H43" s="1558"/>
      <c r="I43" s="1559"/>
      <c r="J43" s="1557" t="s">
        <v>1028</v>
      </c>
      <c r="K43" s="1558"/>
      <c r="L43" s="1559"/>
      <c r="M43" s="1620"/>
    </row>
    <row r="44" spans="1:15" ht="25.5" customHeight="1" thickBot="1">
      <c r="A44" s="366"/>
      <c r="B44" s="1623" t="s">
        <v>1029</v>
      </c>
      <c r="C44" s="1624"/>
      <c r="D44" s="1624"/>
      <c r="E44" s="1624"/>
      <c r="F44" s="1624"/>
      <c r="G44" s="436" t="s">
        <v>1030</v>
      </c>
      <c r="H44" s="437" t="s">
        <v>1031</v>
      </c>
      <c r="I44" s="438" t="s">
        <v>1032</v>
      </c>
      <c r="J44" s="436" t="s">
        <v>1030</v>
      </c>
      <c r="K44" s="437" t="s">
        <v>1031</v>
      </c>
      <c r="L44" s="438" t="s">
        <v>1032</v>
      </c>
      <c r="M44" s="1664"/>
    </row>
    <row r="45" spans="1:15" ht="19.5" customHeight="1" thickTop="1">
      <c r="A45" s="366"/>
      <c r="B45" s="1563" t="s">
        <v>994</v>
      </c>
      <c r="C45" s="1626" t="s">
        <v>1033</v>
      </c>
      <c r="D45" s="1628" t="s">
        <v>1034</v>
      </c>
      <c r="E45" s="1629"/>
      <c r="F45" s="1629"/>
      <c r="G45" s="439" t="str">
        <f>IF(SUM(G6:G14)=0,"",SUM(G6:G14))</f>
        <v/>
      </c>
      <c r="H45" s="440" t="str">
        <f>IF(G45="","",G45*1000/$G$39)</f>
        <v/>
      </c>
      <c r="I45" s="441" t="str">
        <f>IF(G45="","",G45/$G$50)</f>
        <v/>
      </c>
      <c r="J45" s="439" t="str">
        <f>IF(SUM(J6:J14)=0,"",SUM(J6:J14))</f>
        <v/>
      </c>
      <c r="K45" s="440" t="str">
        <f>IF(J45="","",J45*1000/$J$39)</f>
        <v/>
      </c>
      <c r="L45" s="441" t="str">
        <f>IF(J45="","",J45/$J$50)</f>
        <v/>
      </c>
      <c r="M45" s="1664"/>
    </row>
    <row r="46" spans="1:15" ht="19.5" customHeight="1">
      <c r="A46" s="366"/>
      <c r="B46" s="1563"/>
      <c r="C46" s="1626"/>
      <c r="D46" s="1630" t="s">
        <v>1035</v>
      </c>
      <c r="E46" s="1631"/>
      <c r="F46" s="1631"/>
      <c r="G46" s="442" t="str">
        <f>IF(SUM(G21:G22)=0,"",SUM(G21:G22))</f>
        <v/>
      </c>
      <c r="H46" s="443" t="str">
        <f>IF(G46="","",G46*1000/$G$39)</f>
        <v/>
      </c>
      <c r="I46" s="444" t="str">
        <f t="shared" ref="I46:I48" si="8">IF(G46="","",G46/$G$50)</f>
        <v/>
      </c>
      <c r="J46" s="442" t="str">
        <f>IF(SUM(J21:J22)=0,"",SUM(J21:J22))</f>
        <v/>
      </c>
      <c r="K46" s="443" t="str">
        <f>IF(J46="","",J46*1000/$J$39)</f>
        <v/>
      </c>
      <c r="L46" s="444" t="str">
        <f t="shared" ref="L46:L49" si="9">IF(J46="","",J46/$J$50)</f>
        <v/>
      </c>
      <c r="M46" s="1664"/>
    </row>
    <row r="47" spans="1:15" ht="19.5" customHeight="1">
      <c r="A47" s="366"/>
      <c r="B47" s="1563"/>
      <c r="C47" s="1626"/>
      <c r="D47" s="1630" t="s">
        <v>1036</v>
      </c>
      <c r="E47" s="1631"/>
      <c r="F47" s="1631"/>
      <c r="G47" s="442" t="str">
        <f>IF(SUM(G27:G28)=0,"",SUM(G27:G28))</f>
        <v/>
      </c>
      <c r="H47" s="443" t="str">
        <f>IF(G47="","",G47*1000/$G$39)</f>
        <v/>
      </c>
      <c r="I47" s="444" t="str">
        <f t="shared" si="8"/>
        <v/>
      </c>
      <c r="J47" s="442" t="str">
        <f>IF(SUM(J27:J28)=0,"",SUM(J27:J28))</f>
        <v/>
      </c>
      <c r="K47" s="443" t="str">
        <f>IF(J47="","",J47*1000/$J$39)</f>
        <v/>
      </c>
      <c r="L47" s="444" t="str">
        <f t="shared" si="9"/>
        <v/>
      </c>
      <c r="M47" s="1664"/>
    </row>
    <row r="48" spans="1:15" ht="19.5" customHeight="1">
      <c r="A48" s="366"/>
      <c r="B48" s="1563"/>
      <c r="C48" s="1627"/>
      <c r="D48" s="1632" t="s">
        <v>1020</v>
      </c>
      <c r="E48" s="1633"/>
      <c r="F48" s="1633"/>
      <c r="G48" s="445" t="str">
        <f>IF(SUM(G33)=0,"",SUM(G33))</f>
        <v/>
      </c>
      <c r="H48" s="446" t="str">
        <f>IF(G48="","",G48*1000/$G$39)</f>
        <v/>
      </c>
      <c r="I48" s="447" t="str">
        <f t="shared" si="8"/>
        <v/>
      </c>
      <c r="J48" s="445" t="str">
        <f>IF(SUM(J33)=0,"",SUM(J33))</f>
        <v/>
      </c>
      <c r="K48" s="446" t="str">
        <f>IF(J48="","",J48*1000/$J$39)</f>
        <v/>
      </c>
      <c r="L48" s="447" t="str">
        <f t="shared" si="9"/>
        <v/>
      </c>
      <c r="M48" s="1664"/>
    </row>
    <row r="49" spans="1:13" ht="19.5" customHeight="1" thickBot="1">
      <c r="A49" s="366"/>
      <c r="B49" s="1563"/>
      <c r="C49" s="448" t="s">
        <v>1037</v>
      </c>
      <c r="D49" s="1634" t="s">
        <v>1015</v>
      </c>
      <c r="E49" s="1635"/>
      <c r="F49" s="1635"/>
      <c r="G49" s="449" t="str">
        <f>IF(SUM(G15:G17,G23,G29)=0,"",SUM(G15:G17,G23,G29))</f>
        <v/>
      </c>
      <c r="H49" s="450" t="s">
        <v>641</v>
      </c>
      <c r="I49" s="451" t="str">
        <f>IF(G49="","",G49/$G$50)</f>
        <v/>
      </c>
      <c r="J49" s="449" t="str">
        <f>IF(SUM(J15:J17,J23,J29)=0,"",SUM(J15:J17,J23,J29))</f>
        <v/>
      </c>
      <c r="K49" s="450" t="s">
        <v>641</v>
      </c>
      <c r="L49" s="451" t="str">
        <f t="shared" si="9"/>
        <v/>
      </c>
      <c r="M49" s="1665"/>
    </row>
    <row r="50" spans="1:13" ht="19.5" customHeight="1" thickBot="1">
      <c r="A50" s="366"/>
      <c r="B50" s="1625"/>
      <c r="C50" s="1636" t="s">
        <v>580</v>
      </c>
      <c r="D50" s="1637"/>
      <c r="E50" s="1637"/>
      <c r="F50" s="1637"/>
      <c r="G50" s="452" t="str">
        <f>IF(SUM(G45:G49)=0,"",SUM(G45:G49))</f>
        <v/>
      </c>
      <c r="H50" s="453" t="str">
        <f>IF(G50="","",G50*1000/$G$39)</f>
        <v/>
      </c>
      <c r="I50" s="454" t="str">
        <f>IF(SUM(I45:I49)=0,"",SUM(I45:I49))</f>
        <v/>
      </c>
      <c r="J50" s="452" t="str">
        <f>IF(SUM(J45:J49)=0,"",SUM(J45:J49))</f>
        <v/>
      </c>
      <c r="K50" s="453" t="str">
        <f>IF(J50="","",J50*1000/$J$39)</f>
        <v/>
      </c>
      <c r="L50" s="454" t="str">
        <f>IF(SUM(L45:L49)=0,"",SUM(L45:L49))</f>
        <v/>
      </c>
      <c r="M50" s="464" t="s">
        <v>1038</v>
      </c>
    </row>
    <row r="51" spans="1:13" ht="14.25" customHeight="1">
      <c r="A51" s="366"/>
      <c r="B51" s="456" t="s">
        <v>1039</v>
      </c>
      <c r="C51" s="457"/>
      <c r="D51" s="457"/>
      <c r="E51" s="457"/>
      <c r="F51" s="457"/>
    </row>
    <row r="52" spans="1:13" ht="18" customHeight="1"/>
    <row r="53" spans="1:13" ht="18" customHeight="1">
      <c r="C53" s="367" ph="1"/>
      <c r="D53" s="367" ph="1"/>
      <c r="E53" s="367" ph="1"/>
    </row>
    <row r="54" spans="1:13" ht="18" customHeight="1"/>
    <row r="55" spans="1:13" ht="18" customHeight="1">
      <c r="C55" s="367" ph="1"/>
      <c r="D55" s="367" ph="1"/>
      <c r="E55" s="367" ph="1"/>
    </row>
    <row r="56" spans="1:13" ht="18" customHeight="1"/>
    <row r="57" spans="1:13" ht="18" customHeight="1"/>
    <row r="58" spans="1:13" ht="18" customHeight="1"/>
    <row r="59" spans="1:13" ht="18" customHeight="1"/>
    <row r="60" spans="1:13" ht="18" customHeight="1">
      <c r="C60" s="367" ph="1"/>
      <c r="D60" s="367" ph="1"/>
      <c r="E60" s="367" ph="1"/>
    </row>
    <row r="61" spans="1:13" ht="18" customHeight="1"/>
    <row r="62" spans="1:13" ht="18" customHeight="1">
      <c r="C62" s="367" ph="1"/>
      <c r="D62" s="367" ph="1"/>
      <c r="E62" s="367" ph="1"/>
    </row>
    <row r="63" spans="1:13" ht="18" customHeight="1"/>
    <row r="64" spans="1:13" ht="21">
      <c r="C64" s="367" ph="1"/>
      <c r="D64" s="367" ph="1"/>
      <c r="E64" s="367" ph="1"/>
    </row>
    <row r="69" spans="3:5" ht="21">
      <c r="C69" s="367" ph="1"/>
      <c r="D69" s="367" ph="1"/>
      <c r="E69" s="367" ph="1"/>
    </row>
    <row r="71" spans="3:5" ht="21">
      <c r="C71" s="367" ph="1"/>
      <c r="D71" s="367" ph="1"/>
      <c r="E71" s="367" ph="1"/>
    </row>
  </sheetData>
  <mergeCells count="68">
    <mergeCell ref="M43:M49"/>
    <mergeCell ref="B44:F44"/>
    <mergeCell ref="B45:B50"/>
    <mergeCell ref="C45:C48"/>
    <mergeCell ref="D45:F45"/>
    <mergeCell ref="D46:F46"/>
    <mergeCell ref="D47:F47"/>
    <mergeCell ref="D48:F48"/>
    <mergeCell ref="D49:F49"/>
    <mergeCell ref="C50:F50"/>
    <mergeCell ref="C41:F41"/>
    <mergeCell ref="G41:I41"/>
    <mergeCell ref="J41:L41"/>
    <mergeCell ref="B43:F43"/>
    <mergeCell ref="G43:I43"/>
    <mergeCell ref="J43:L43"/>
    <mergeCell ref="C40:F40"/>
    <mergeCell ref="G40:I40"/>
    <mergeCell ref="J40:L40"/>
    <mergeCell ref="D30:F30"/>
    <mergeCell ref="C31:F31"/>
    <mergeCell ref="C32:F32"/>
    <mergeCell ref="C36:F36"/>
    <mergeCell ref="B37:F37"/>
    <mergeCell ref="C39:F39"/>
    <mergeCell ref="G39:I39"/>
    <mergeCell ref="J39:L39"/>
    <mergeCell ref="B33:B35"/>
    <mergeCell ref="C33:D33"/>
    <mergeCell ref="E33:F33"/>
    <mergeCell ref="C34:F34"/>
    <mergeCell ref="C35:F35"/>
    <mergeCell ref="D24:F24"/>
    <mergeCell ref="C25:F25"/>
    <mergeCell ref="C26:F26"/>
    <mergeCell ref="B27:B32"/>
    <mergeCell ref="C27:C30"/>
    <mergeCell ref="D27:D28"/>
    <mergeCell ref="E27:F27"/>
    <mergeCell ref="E28:F28"/>
    <mergeCell ref="D29:F29"/>
    <mergeCell ref="B21:B26"/>
    <mergeCell ref="C21:C24"/>
    <mergeCell ref="D21:D22"/>
    <mergeCell ref="E21:F21"/>
    <mergeCell ref="E22:F22"/>
    <mergeCell ref="B6:B20"/>
    <mergeCell ref="C6:C17"/>
    <mergeCell ref="D6:D14"/>
    <mergeCell ref="E6:F6"/>
    <mergeCell ref="M6:M41"/>
    <mergeCell ref="E7:F7"/>
    <mergeCell ref="E8:F8"/>
    <mergeCell ref="E9:E12"/>
    <mergeCell ref="E13:E14"/>
    <mergeCell ref="D15:F15"/>
    <mergeCell ref="D16:F16"/>
    <mergeCell ref="D17:F17"/>
    <mergeCell ref="C18:F18"/>
    <mergeCell ref="C19:F19"/>
    <mergeCell ref="C20:F20"/>
    <mergeCell ref="D23:F23"/>
    <mergeCell ref="B2:M2"/>
    <mergeCell ref="C3:E3"/>
    <mergeCell ref="B4:F5"/>
    <mergeCell ref="G4:I4"/>
    <mergeCell ref="J4:L4"/>
    <mergeCell ref="M4:M5"/>
  </mergeCells>
  <phoneticPr fontId="46"/>
  <dataValidations count="1">
    <dataValidation imeMode="off" allowBlank="1" showInputMessage="1" showErrorMessage="1" sqref="M50 J41 G15:G37 G6:G9 G13 J6:J9 J13 J15:J37"/>
  </dataValidations>
  <pageMargins left="0.59055118110236227" right="0.39370078740157483" top="0.55118110236220474" bottom="0.55118110236220474" header="0.31496062992125984" footer="0.31496062992125984"/>
  <pageSetup paperSize="9" scale="79" orientation="portrait" blackAndWhite="1"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303"/>
  <sheetViews>
    <sheetView view="pageBreakPreview" zoomScaleNormal="100" zoomScaleSheetLayoutView="100" workbookViewId="0">
      <pane xSplit="1" ySplit="2" topLeftCell="B3" activePane="bottomRight" state="frozen"/>
      <selection activeCell="C30" sqref="C30"/>
      <selection pane="topRight" activeCell="C30" sqref="C30"/>
      <selection pane="bottomLeft" activeCell="C30" sqref="C30"/>
      <selection pane="bottomRight" activeCell="C30" sqref="C30"/>
    </sheetView>
  </sheetViews>
  <sheetFormatPr defaultRowHeight="13.5" outlineLevelCol="1"/>
  <cols>
    <col min="1" max="1" width="5.25" style="331" bestFit="1" customWidth="1"/>
    <col min="2" max="2" width="16.625" style="331" hidden="1" customWidth="1" outlineLevel="1"/>
    <col min="3" max="3" width="5.25" style="331" hidden="1" customWidth="1" outlineLevel="1"/>
    <col min="4" max="4" width="18.625" style="331" customWidth="1" collapsed="1"/>
    <col min="5" max="5" width="26.625" style="331" customWidth="1"/>
    <col min="6" max="6" width="12.875" style="346" bestFit="1" customWidth="1"/>
    <col min="7" max="7" width="16.625" style="331" hidden="1" customWidth="1" outlineLevel="1"/>
    <col min="8" max="8" width="5.25" style="331" hidden="1" customWidth="1" outlineLevel="1"/>
    <col min="9" max="9" width="18.625" style="331" hidden="1" customWidth="1" outlineLevel="1"/>
    <col min="10" max="10" width="26.625" style="331" hidden="1" customWidth="1" outlineLevel="1"/>
    <col min="11" max="11" width="12.875" style="346" bestFit="1" customWidth="1" collapsed="1"/>
    <col min="12" max="12" width="12.875" style="331" customWidth="1"/>
    <col min="13" max="16384" width="9" style="331"/>
  </cols>
  <sheetData>
    <row r="1" spans="1:13" ht="24.95" customHeight="1">
      <c r="A1" s="630" t="s">
        <v>927</v>
      </c>
      <c r="B1" s="327"/>
      <c r="C1" s="328"/>
      <c r="D1" s="329"/>
      <c r="E1" s="330"/>
      <c r="F1" s="330"/>
      <c r="G1" s="327"/>
      <c r="H1" s="328"/>
      <c r="I1" s="330"/>
      <c r="J1" s="330"/>
      <c r="K1" s="330"/>
      <c r="L1" s="330"/>
    </row>
    <row r="2" spans="1:13" ht="27" customHeight="1">
      <c r="A2" s="332" t="s">
        <v>928</v>
      </c>
      <c r="B2" s="332" t="s">
        <v>929</v>
      </c>
      <c r="C2" s="332" t="s">
        <v>930</v>
      </c>
      <c r="D2" s="332" t="s">
        <v>931</v>
      </c>
      <c r="E2" s="332" t="s">
        <v>932</v>
      </c>
      <c r="F2" s="333" t="s">
        <v>933</v>
      </c>
      <c r="G2" s="332" t="s">
        <v>934</v>
      </c>
      <c r="H2" s="332" t="s">
        <v>930</v>
      </c>
      <c r="I2" s="332" t="s">
        <v>935</v>
      </c>
      <c r="J2" s="332" t="s">
        <v>936</v>
      </c>
      <c r="K2" s="333" t="s">
        <v>937</v>
      </c>
      <c r="L2" s="333" t="s">
        <v>938</v>
      </c>
      <c r="M2" s="334" t="s">
        <v>939</v>
      </c>
    </row>
    <row r="3" spans="1:13">
      <c r="A3" s="335">
        <f>ROW()-2</f>
        <v>1</v>
      </c>
      <c r="B3" s="336"/>
      <c r="C3" s="337"/>
      <c r="D3" s="338"/>
      <c r="E3" s="336"/>
      <c r="F3" s="339"/>
      <c r="G3" s="336"/>
      <c r="H3" s="337"/>
      <c r="I3" s="340">
        <f>D3</f>
        <v>0</v>
      </c>
      <c r="J3" s="341">
        <f>E3</f>
        <v>0</v>
      </c>
      <c r="K3" s="339"/>
      <c r="L3" s="339" t="str">
        <f>IF(AND(F3=0,K3=0),"",K3-F3)</f>
        <v/>
      </c>
      <c r="M3" s="342" t="str">
        <f>IF(OR(F3&gt;0,K3&gt;0),"印刷範囲","")</f>
        <v/>
      </c>
    </row>
    <row r="4" spans="1:13">
      <c r="A4" s="335">
        <f t="shared" ref="A4:A253" si="0">ROW()-2</f>
        <v>2</v>
      </c>
      <c r="B4" s="336"/>
      <c r="C4" s="337"/>
      <c r="D4" s="338"/>
      <c r="E4" s="336"/>
      <c r="F4" s="339"/>
      <c r="G4" s="336"/>
      <c r="H4" s="337"/>
      <c r="I4" s="340">
        <f t="shared" ref="I4:J67" si="1">D4</f>
        <v>0</v>
      </c>
      <c r="J4" s="341">
        <f t="shared" si="1"/>
        <v>0</v>
      </c>
      <c r="K4" s="339"/>
      <c r="L4" s="339" t="str">
        <f t="shared" ref="L4:L67" si="2">IF(AND(F4=0,K4=0),"",K4-F4)</f>
        <v/>
      </c>
      <c r="M4" s="342" t="str">
        <f>IF(OR(F4&gt;0,K4&gt;0),"印刷範囲","")</f>
        <v/>
      </c>
    </row>
    <row r="5" spans="1:13">
      <c r="A5" s="335">
        <f t="shared" si="0"/>
        <v>3</v>
      </c>
      <c r="B5" s="336"/>
      <c r="C5" s="337"/>
      <c r="D5" s="338"/>
      <c r="E5" s="336"/>
      <c r="F5" s="339"/>
      <c r="G5" s="336"/>
      <c r="H5" s="337"/>
      <c r="I5" s="340">
        <f t="shared" si="1"/>
        <v>0</v>
      </c>
      <c r="J5" s="341">
        <f t="shared" si="1"/>
        <v>0</v>
      </c>
      <c r="K5" s="339"/>
      <c r="L5" s="339" t="str">
        <f t="shared" si="2"/>
        <v/>
      </c>
      <c r="M5" s="342" t="str">
        <f t="shared" ref="M5:M68" si="3">IF(OR(F5&gt;0,K5&gt;0),"印刷範囲","")</f>
        <v/>
      </c>
    </row>
    <row r="6" spans="1:13">
      <c r="A6" s="335">
        <f t="shared" si="0"/>
        <v>4</v>
      </c>
      <c r="B6" s="336"/>
      <c r="C6" s="337"/>
      <c r="D6" s="338"/>
      <c r="E6" s="336"/>
      <c r="F6" s="339"/>
      <c r="G6" s="336"/>
      <c r="H6" s="337"/>
      <c r="I6" s="340">
        <f t="shared" si="1"/>
        <v>0</v>
      </c>
      <c r="J6" s="341">
        <f t="shared" si="1"/>
        <v>0</v>
      </c>
      <c r="K6" s="339"/>
      <c r="L6" s="339" t="str">
        <f t="shared" si="2"/>
        <v/>
      </c>
      <c r="M6" s="342" t="str">
        <f t="shared" si="3"/>
        <v/>
      </c>
    </row>
    <row r="7" spans="1:13">
      <c r="A7" s="335">
        <f t="shared" si="0"/>
        <v>5</v>
      </c>
      <c r="B7" s="336"/>
      <c r="C7" s="337"/>
      <c r="D7" s="338"/>
      <c r="E7" s="336"/>
      <c r="F7" s="339"/>
      <c r="G7" s="336"/>
      <c r="H7" s="337"/>
      <c r="I7" s="340">
        <f t="shared" si="1"/>
        <v>0</v>
      </c>
      <c r="J7" s="341">
        <f t="shared" si="1"/>
        <v>0</v>
      </c>
      <c r="K7" s="339"/>
      <c r="L7" s="339" t="str">
        <f t="shared" si="2"/>
        <v/>
      </c>
      <c r="M7" s="342" t="str">
        <f t="shared" si="3"/>
        <v/>
      </c>
    </row>
    <row r="8" spans="1:13">
      <c r="A8" s="335">
        <f t="shared" si="0"/>
        <v>6</v>
      </c>
      <c r="B8" s="336"/>
      <c r="C8" s="337"/>
      <c r="D8" s="338"/>
      <c r="E8" s="336"/>
      <c r="F8" s="339"/>
      <c r="G8" s="336"/>
      <c r="H8" s="337"/>
      <c r="I8" s="340">
        <f t="shared" si="1"/>
        <v>0</v>
      </c>
      <c r="J8" s="341">
        <f t="shared" si="1"/>
        <v>0</v>
      </c>
      <c r="K8" s="339"/>
      <c r="L8" s="339" t="str">
        <f t="shared" si="2"/>
        <v/>
      </c>
      <c r="M8" s="342" t="str">
        <f t="shared" si="3"/>
        <v/>
      </c>
    </row>
    <row r="9" spans="1:13">
      <c r="A9" s="335">
        <f t="shared" si="0"/>
        <v>7</v>
      </c>
      <c r="B9" s="336"/>
      <c r="C9" s="337"/>
      <c r="D9" s="338"/>
      <c r="E9" s="336"/>
      <c r="F9" s="339"/>
      <c r="G9" s="336"/>
      <c r="H9" s="337"/>
      <c r="I9" s="340">
        <f t="shared" si="1"/>
        <v>0</v>
      </c>
      <c r="J9" s="341">
        <f t="shared" si="1"/>
        <v>0</v>
      </c>
      <c r="K9" s="339"/>
      <c r="L9" s="339" t="str">
        <f t="shared" si="2"/>
        <v/>
      </c>
      <c r="M9" s="342" t="str">
        <f t="shared" si="3"/>
        <v/>
      </c>
    </row>
    <row r="10" spans="1:13">
      <c r="A10" s="335">
        <f t="shared" si="0"/>
        <v>8</v>
      </c>
      <c r="B10" s="336"/>
      <c r="C10" s="337"/>
      <c r="D10" s="338"/>
      <c r="E10" s="336"/>
      <c r="F10" s="339"/>
      <c r="G10" s="336"/>
      <c r="H10" s="337"/>
      <c r="I10" s="340">
        <f t="shared" si="1"/>
        <v>0</v>
      </c>
      <c r="J10" s="341">
        <f t="shared" si="1"/>
        <v>0</v>
      </c>
      <c r="K10" s="339"/>
      <c r="L10" s="339" t="str">
        <f t="shared" si="2"/>
        <v/>
      </c>
      <c r="M10" s="342" t="str">
        <f t="shared" si="3"/>
        <v/>
      </c>
    </row>
    <row r="11" spans="1:13">
      <c r="A11" s="335">
        <f t="shared" si="0"/>
        <v>9</v>
      </c>
      <c r="B11" s="336"/>
      <c r="C11" s="337"/>
      <c r="D11" s="338"/>
      <c r="E11" s="336"/>
      <c r="F11" s="339"/>
      <c r="G11" s="336"/>
      <c r="H11" s="337"/>
      <c r="I11" s="340">
        <f t="shared" si="1"/>
        <v>0</v>
      </c>
      <c r="J11" s="341">
        <f t="shared" si="1"/>
        <v>0</v>
      </c>
      <c r="K11" s="339"/>
      <c r="L11" s="339" t="str">
        <f t="shared" si="2"/>
        <v/>
      </c>
      <c r="M11" s="342" t="str">
        <f t="shared" si="3"/>
        <v/>
      </c>
    </row>
    <row r="12" spans="1:13">
      <c r="A12" s="335">
        <f t="shared" si="0"/>
        <v>10</v>
      </c>
      <c r="B12" s="336"/>
      <c r="C12" s="337"/>
      <c r="D12" s="338"/>
      <c r="E12" s="336"/>
      <c r="F12" s="339"/>
      <c r="G12" s="336"/>
      <c r="H12" s="337"/>
      <c r="I12" s="340">
        <f t="shared" si="1"/>
        <v>0</v>
      </c>
      <c r="J12" s="341">
        <f t="shared" si="1"/>
        <v>0</v>
      </c>
      <c r="K12" s="339"/>
      <c r="L12" s="339" t="str">
        <f t="shared" si="2"/>
        <v/>
      </c>
      <c r="M12" s="342" t="str">
        <f t="shared" si="3"/>
        <v/>
      </c>
    </row>
    <row r="13" spans="1:13">
      <c r="A13" s="335">
        <f t="shared" si="0"/>
        <v>11</v>
      </c>
      <c r="B13" s="336"/>
      <c r="C13" s="337"/>
      <c r="D13" s="338"/>
      <c r="E13" s="336"/>
      <c r="F13" s="339"/>
      <c r="G13" s="336"/>
      <c r="H13" s="337"/>
      <c r="I13" s="340">
        <f t="shared" si="1"/>
        <v>0</v>
      </c>
      <c r="J13" s="341">
        <f t="shared" si="1"/>
        <v>0</v>
      </c>
      <c r="K13" s="339"/>
      <c r="L13" s="339" t="str">
        <f t="shared" si="2"/>
        <v/>
      </c>
      <c r="M13" s="342" t="str">
        <f t="shared" si="3"/>
        <v/>
      </c>
    </row>
    <row r="14" spans="1:13">
      <c r="A14" s="335">
        <f t="shared" si="0"/>
        <v>12</v>
      </c>
      <c r="B14" s="336"/>
      <c r="C14" s="337"/>
      <c r="D14" s="338"/>
      <c r="E14" s="336"/>
      <c r="F14" s="339"/>
      <c r="G14" s="336"/>
      <c r="H14" s="337"/>
      <c r="I14" s="340">
        <f t="shared" si="1"/>
        <v>0</v>
      </c>
      <c r="J14" s="341">
        <f t="shared" si="1"/>
        <v>0</v>
      </c>
      <c r="K14" s="339"/>
      <c r="L14" s="339" t="str">
        <f t="shared" si="2"/>
        <v/>
      </c>
      <c r="M14" s="342" t="str">
        <f t="shared" si="3"/>
        <v/>
      </c>
    </row>
    <row r="15" spans="1:13">
      <c r="A15" s="335">
        <f t="shared" si="0"/>
        <v>13</v>
      </c>
      <c r="B15" s="336"/>
      <c r="C15" s="337"/>
      <c r="D15" s="338"/>
      <c r="E15" s="336"/>
      <c r="F15" s="339"/>
      <c r="G15" s="336"/>
      <c r="H15" s="337"/>
      <c r="I15" s="340">
        <f t="shared" si="1"/>
        <v>0</v>
      </c>
      <c r="J15" s="341">
        <f t="shared" si="1"/>
        <v>0</v>
      </c>
      <c r="K15" s="339"/>
      <c r="L15" s="339" t="str">
        <f t="shared" si="2"/>
        <v/>
      </c>
      <c r="M15" s="342" t="str">
        <f t="shared" si="3"/>
        <v/>
      </c>
    </row>
    <row r="16" spans="1:13">
      <c r="A16" s="335">
        <f t="shared" si="0"/>
        <v>14</v>
      </c>
      <c r="B16" s="336"/>
      <c r="C16" s="337"/>
      <c r="D16" s="338"/>
      <c r="E16" s="336"/>
      <c r="F16" s="339"/>
      <c r="G16" s="336"/>
      <c r="H16" s="337"/>
      <c r="I16" s="340">
        <f t="shared" si="1"/>
        <v>0</v>
      </c>
      <c r="J16" s="341">
        <f t="shared" si="1"/>
        <v>0</v>
      </c>
      <c r="K16" s="339"/>
      <c r="L16" s="339" t="str">
        <f t="shared" si="2"/>
        <v/>
      </c>
      <c r="M16" s="342" t="str">
        <f t="shared" si="3"/>
        <v/>
      </c>
    </row>
    <row r="17" spans="1:13">
      <c r="A17" s="335">
        <f t="shared" si="0"/>
        <v>15</v>
      </c>
      <c r="B17" s="336"/>
      <c r="C17" s="337"/>
      <c r="D17" s="338"/>
      <c r="E17" s="336"/>
      <c r="F17" s="339"/>
      <c r="G17" s="336"/>
      <c r="H17" s="337"/>
      <c r="I17" s="340">
        <f t="shared" si="1"/>
        <v>0</v>
      </c>
      <c r="J17" s="341">
        <f t="shared" si="1"/>
        <v>0</v>
      </c>
      <c r="K17" s="339"/>
      <c r="L17" s="339" t="str">
        <f t="shared" si="2"/>
        <v/>
      </c>
      <c r="M17" s="342" t="str">
        <f t="shared" si="3"/>
        <v/>
      </c>
    </row>
    <row r="18" spans="1:13">
      <c r="A18" s="335">
        <f t="shared" si="0"/>
        <v>16</v>
      </c>
      <c r="B18" s="336"/>
      <c r="C18" s="337"/>
      <c r="D18" s="338"/>
      <c r="E18" s="336"/>
      <c r="F18" s="339"/>
      <c r="G18" s="336"/>
      <c r="H18" s="337"/>
      <c r="I18" s="340">
        <f t="shared" si="1"/>
        <v>0</v>
      </c>
      <c r="J18" s="341">
        <f t="shared" si="1"/>
        <v>0</v>
      </c>
      <c r="K18" s="339"/>
      <c r="L18" s="339" t="str">
        <f t="shared" si="2"/>
        <v/>
      </c>
      <c r="M18" s="342" t="str">
        <f t="shared" si="3"/>
        <v/>
      </c>
    </row>
    <row r="19" spans="1:13">
      <c r="A19" s="335">
        <f t="shared" si="0"/>
        <v>17</v>
      </c>
      <c r="B19" s="336"/>
      <c r="C19" s="337"/>
      <c r="D19" s="338"/>
      <c r="E19" s="336"/>
      <c r="F19" s="339"/>
      <c r="G19" s="336"/>
      <c r="H19" s="337"/>
      <c r="I19" s="340">
        <f t="shared" si="1"/>
        <v>0</v>
      </c>
      <c r="J19" s="341">
        <f t="shared" si="1"/>
        <v>0</v>
      </c>
      <c r="K19" s="339"/>
      <c r="L19" s="339" t="str">
        <f t="shared" si="2"/>
        <v/>
      </c>
      <c r="M19" s="342" t="str">
        <f t="shared" si="3"/>
        <v/>
      </c>
    </row>
    <row r="20" spans="1:13">
      <c r="A20" s="335">
        <f t="shared" si="0"/>
        <v>18</v>
      </c>
      <c r="B20" s="336"/>
      <c r="C20" s="337"/>
      <c r="D20" s="338"/>
      <c r="E20" s="336"/>
      <c r="F20" s="339"/>
      <c r="G20" s="336"/>
      <c r="H20" s="337"/>
      <c r="I20" s="340">
        <f t="shared" si="1"/>
        <v>0</v>
      </c>
      <c r="J20" s="341">
        <f t="shared" si="1"/>
        <v>0</v>
      </c>
      <c r="K20" s="339"/>
      <c r="L20" s="339" t="str">
        <f t="shared" si="2"/>
        <v/>
      </c>
      <c r="M20" s="342" t="str">
        <f t="shared" si="3"/>
        <v/>
      </c>
    </row>
    <row r="21" spans="1:13">
      <c r="A21" s="335">
        <f t="shared" si="0"/>
        <v>19</v>
      </c>
      <c r="B21" s="336"/>
      <c r="C21" s="337"/>
      <c r="D21" s="338"/>
      <c r="E21" s="336"/>
      <c r="F21" s="339"/>
      <c r="G21" s="336"/>
      <c r="H21" s="337"/>
      <c r="I21" s="340">
        <f t="shared" si="1"/>
        <v>0</v>
      </c>
      <c r="J21" s="341">
        <f t="shared" si="1"/>
        <v>0</v>
      </c>
      <c r="K21" s="339"/>
      <c r="L21" s="339" t="str">
        <f t="shared" si="2"/>
        <v/>
      </c>
      <c r="M21" s="342" t="str">
        <f t="shared" si="3"/>
        <v/>
      </c>
    </row>
    <row r="22" spans="1:13">
      <c r="A22" s="335">
        <f t="shared" si="0"/>
        <v>20</v>
      </c>
      <c r="B22" s="336"/>
      <c r="C22" s="337"/>
      <c r="D22" s="338"/>
      <c r="E22" s="336"/>
      <c r="F22" s="339"/>
      <c r="G22" s="336"/>
      <c r="H22" s="337"/>
      <c r="I22" s="340">
        <f t="shared" si="1"/>
        <v>0</v>
      </c>
      <c r="J22" s="341">
        <f t="shared" si="1"/>
        <v>0</v>
      </c>
      <c r="K22" s="339"/>
      <c r="L22" s="339" t="str">
        <f t="shared" si="2"/>
        <v/>
      </c>
      <c r="M22" s="342" t="str">
        <f t="shared" si="3"/>
        <v/>
      </c>
    </row>
    <row r="23" spans="1:13">
      <c r="A23" s="335">
        <f t="shared" si="0"/>
        <v>21</v>
      </c>
      <c r="B23" s="336"/>
      <c r="C23" s="337"/>
      <c r="D23" s="338"/>
      <c r="E23" s="336"/>
      <c r="F23" s="339"/>
      <c r="G23" s="336"/>
      <c r="H23" s="337"/>
      <c r="I23" s="340">
        <f t="shared" si="1"/>
        <v>0</v>
      </c>
      <c r="J23" s="341">
        <f t="shared" si="1"/>
        <v>0</v>
      </c>
      <c r="K23" s="339"/>
      <c r="L23" s="339" t="str">
        <f t="shared" si="2"/>
        <v/>
      </c>
      <c r="M23" s="342" t="str">
        <f t="shared" si="3"/>
        <v/>
      </c>
    </row>
    <row r="24" spans="1:13">
      <c r="A24" s="335">
        <f t="shared" si="0"/>
        <v>22</v>
      </c>
      <c r="B24" s="336"/>
      <c r="C24" s="337"/>
      <c r="D24" s="338"/>
      <c r="E24" s="336"/>
      <c r="F24" s="339"/>
      <c r="G24" s="336"/>
      <c r="H24" s="337"/>
      <c r="I24" s="340">
        <f t="shared" si="1"/>
        <v>0</v>
      </c>
      <c r="J24" s="341">
        <f t="shared" si="1"/>
        <v>0</v>
      </c>
      <c r="K24" s="339"/>
      <c r="L24" s="339" t="str">
        <f t="shared" si="2"/>
        <v/>
      </c>
      <c r="M24" s="342" t="str">
        <f t="shared" si="3"/>
        <v/>
      </c>
    </row>
    <row r="25" spans="1:13">
      <c r="A25" s="335">
        <f t="shared" si="0"/>
        <v>23</v>
      </c>
      <c r="B25" s="336"/>
      <c r="C25" s="337"/>
      <c r="D25" s="338"/>
      <c r="E25" s="336"/>
      <c r="F25" s="339"/>
      <c r="G25" s="336"/>
      <c r="H25" s="337"/>
      <c r="I25" s="340">
        <f t="shared" si="1"/>
        <v>0</v>
      </c>
      <c r="J25" s="341">
        <f t="shared" si="1"/>
        <v>0</v>
      </c>
      <c r="K25" s="339"/>
      <c r="L25" s="339" t="str">
        <f t="shared" si="2"/>
        <v/>
      </c>
      <c r="M25" s="342" t="str">
        <f t="shared" si="3"/>
        <v/>
      </c>
    </row>
    <row r="26" spans="1:13">
      <c r="A26" s="335">
        <f t="shared" si="0"/>
        <v>24</v>
      </c>
      <c r="B26" s="336"/>
      <c r="C26" s="337"/>
      <c r="D26" s="338"/>
      <c r="E26" s="336"/>
      <c r="F26" s="339"/>
      <c r="G26" s="336"/>
      <c r="H26" s="337"/>
      <c r="I26" s="340">
        <f t="shared" si="1"/>
        <v>0</v>
      </c>
      <c r="J26" s="341">
        <f t="shared" si="1"/>
        <v>0</v>
      </c>
      <c r="K26" s="339"/>
      <c r="L26" s="339" t="str">
        <f t="shared" si="2"/>
        <v/>
      </c>
      <c r="M26" s="342" t="str">
        <f t="shared" si="3"/>
        <v/>
      </c>
    </row>
    <row r="27" spans="1:13">
      <c r="A27" s="335">
        <f t="shared" si="0"/>
        <v>25</v>
      </c>
      <c r="B27" s="336"/>
      <c r="C27" s="337"/>
      <c r="D27" s="338"/>
      <c r="E27" s="336"/>
      <c r="F27" s="339"/>
      <c r="G27" s="336"/>
      <c r="H27" s="337"/>
      <c r="I27" s="340">
        <f t="shared" si="1"/>
        <v>0</v>
      </c>
      <c r="J27" s="341">
        <f t="shared" si="1"/>
        <v>0</v>
      </c>
      <c r="K27" s="339"/>
      <c r="L27" s="339" t="str">
        <f t="shared" si="2"/>
        <v/>
      </c>
      <c r="M27" s="342" t="str">
        <f t="shared" si="3"/>
        <v/>
      </c>
    </row>
    <row r="28" spans="1:13">
      <c r="A28" s="335">
        <f t="shared" si="0"/>
        <v>26</v>
      </c>
      <c r="B28" s="336"/>
      <c r="C28" s="337"/>
      <c r="D28" s="338"/>
      <c r="E28" s="336"/>
      <c r="F28" s="339"/>
      <c r="G28" s="336"/>
      <c r="H28" s="337"/>
      <c r="I28" s="340">
        <f t="shared" si="1"/>
        <v>0</v>
      </c>
      <c r="J28" s="341">
        <f t="shared" si="1"/>
        <v>0</v>
      </c>
      <c r="K28" s="339"/>
      <c r="L28" s="339" t="str">
        <f t="shared" si="2"/>
        <v/>
      </c>
      <c r="M28" s="342" t="str">
        <f t="shared" si="3"/>
        <v/>
      </c>
    </row>
    <row r="29" spans="1:13">
      <c r="A29" s="335">
        <f t="shared" si="0"/>
        <v>27</v>
      </c>
      <c r="B29" s="336"/>
      <c r="C29" s="337"/>
      <c r="D29" s="338"/>
      <c r="E29" s="336"/>
      <c r="F29" s="339"/>
      <c r="G29" s="336"/>
      <c r="H29" s="337"/>
      <c r="I29" s="340">
        <f t="shared" si="1"/>
        <v>0</v>
      </c>
      <c r="J29" s="341">
        <f t="shared" si="1"/>
        <v>0</v>
      </c>
      <c r="K29" s="339"/>
      <c r="L29" s="339" t="str">
        <f t="shared" si="2"/>
        <v/>
      </c>
      <c r="M29" s="342" t="str">
        <f t="shared" si="3"/>
        <v/>
      </c>
    </row>
    <row r="30" spans="1:13">
      <c r="A30" s="335">
        <f t="shared" si="0"/>
        <v>28</v>
      </c>
      <c r="B30" s="336"/>
      <c r="C30" s="337"/>
      <c r="D30" s="338"/>
      <c r="E30" s="336"/>
      <c r="F30" s="339"/>
      <c r="G30" s="336"/>
      <c r="H30" s="337"/>
      <c r="I30" s="340">
        <f t="shared" si="1"/>
        <v>0</v>
      </c>
      <c r="J30" s="341">
        <f t="shared" si="1"/>
        <v>0</v>
      </c>
      <c r="K30" s="339"/>
      <c r="L30" s="339" t="str">
        <f t="shared" si="2"/>
        <v/>
      </c>
      <c r="M30" s="342" t="str">
        <f t="shared" si="3"/>
        <v/>
      </c>
    </row>
    <row r="31" spans="1:13">
      <c r="A31" s="335">
        <f t="shared" si="0"/>
        <v>29</v>
      </c>
      <c r="B31" s="336"/>
      <c r="C31" s="337"/>
      <c r="D31" s="338"/>
      <c r="E31" s="336"/>
      <c r="F31" s="339"/>
      <c r="G31" s="336"/>
      <c r="H31" s="337"/>
      <c r="I31" s="340">
        <f t="shared" si="1"/>
        <v>0</v>
      </c>
      <c r="J31" s="341">
        <f t="shared" si="1"/>
        <v>0</v>
      </c>
      <c r="K31" s="339"/>
      <c r="L31" s="339" t="str">
        <f t="shared" si="2"/>
        <v/>
      </c>
      <c r="M31" s="342" t="str">
        <f t="shared" si="3"/>
        <v/>
      </c>
    </row>
    <row r="32" spans="1:13">
      <c r="A32" s="335">
        <f t="shared" si="0"/>
        <v>30</v>
      </c>
      <c r="B32" s="336"/>
      <c r="C32" s="337"/>
      <c r="D32" s="338"/>
      <c r="E32" s="336"/>
      <c r="F32" s="339"/>
      <c r="G32" s="336"/>
      <c r="H32" s="337"/>
      <c r="I32" s="340">
        <f t="shared" si="1"/>
        <v>0</v>
      </c>
      <c r="J32" s="341">
        <f t="shared" si="1"/>
        <v>0</v>
      </c>
      <c r="K32" s="339"/>
      <c r="L32" s="339" t="str">
        <f t="shared" si="2"/>
        <v/>
      </c>
      <c r="M32" s="342" t="str">
        <f t="shared" si="3"/>
        <v/>
      </c>
    </row>
    <row r="33" spans="1:13">
      <c r="A33" s="335">
        <f t="shared" si="0"/>
        <v>31</v>
      </c>
      <c r="B33" s="336"/>
      <c r="C33" s="337"/>
      <c r="D33" s="338"/>
      <c r="E33" s="336"/>
      <c r="F33" s="339"/>
      <c r="G33" s="336"/>
      <c r="H33" s="337"/>
      <c r="I33" s="340">
        <f t="shared" si="1"/>
        <v>0</v>
      </c>
      <c r="J33" s="341">
        <f t="shared" si="1"/>
        <v>0</v>
      </c>
      <c r="K33" s="339"/>
      <c r="L33" s="339" t="str">
        <f t="shared" si="2"/>
        <v/>
      </c>
      <c r="M33" s="342" t="str">
        <f t="shared" si="3"/>
        <v/>
      </c>
    </row>
    <row r="34" spans="1:13">
      <c r="A34" s="335">
        <f t="shared" si="0"/>
        <v>32</v>
      </c>
      <c r="B34" s="336"/>
      <c r="C34" s="337"/>
      <c r="D34" s="338"/>
      <c r="E34" s="336"/>
      <c r="F34" s="339"/>
      <c r="G34" s="336"/>
      <c r="H34" s="337"/>
      <c r="I34" s="340">
        <f t="shared" si="1"/>
        <v>0</v>
      </c>
      <c r="J34" s="341">
        <f t="shared" si="1"/>
        <v>0</v>
      </c>
      <c r="K34" s="339"/>
      <c r="L34" s="339" t="str">
        <f t="shared" si="2"/>
        <v/>
      </c>
      <c r="M34" s="342" t="str">
        <f t="shared" si="3"/>
        <v/>
      </c>
    </row>
    <row r="35" spans="1:13">
      <c r="A35" s="335">
        <f t="shared" si="0"/>
        <v>33</v>
      </c>
      <c r="B35" s="336"/>
      <c r="C35" s="337"/>
      <c r="D35" s="338"/>
      <c r="E35" s="336"/>
      <c r="F35" s="339"/>
      <c r="G35" s="336"/>
      <c r="H35" s="337"/>
      <c r="I35" s="340">
        <f t="shared" si="1"/>
        <v>0</v>
      </c>
      <c r="J35" s="341">
        <f t="shared" si="1"/>
        <v>0</v>
      </c>
      <c r="K35" s="339"/>
      <c r="L35" s="339" t="str">
        <f t="shared" si="2"/>
        <v/>
      </c>
      <c r="M35" s="342" t="str">
        <f t="shared" si="3"/>
        <v/>
      </c>
    </row>
    <row r="36" spans="1:13">
      <c r="A36" s="335">
        <f t="shared" si="0"/>
        <v>34</v>
      </c>
      <c r="B36" s="336"/>
      <c r="C36" s="337"/>
      <c r="D36" s="338"/>
      <c r="E36" s="336"/>
      <c r="F36" s="339"/>
      <c r="G36" s="336"/>
      <c r="H36" s="337"/>
      <c r="I36" s="340">
        <f t="shared" si="1"/>
        <v>0</v>
      </c>
      <c r="J36" s="341">
        <f t="shared" si="1"/>
        <v>0</v>
      </c>
      <c r="K36" s="339"/>
      <c r="L36" s="339" t="str">
        <f t="shared" si="2"/>
        <v/>
      </c>
      <c r="M36" s="342" t="str">
        <f t="shared" si="3"/>
        <v/>
      </c>
    </row>
    <row r="37" spans="1:13">
      <c r="A37" s="335">
        <f t="shared" si="0"/>
        <v>35</v>
      </c>
      <c r="B37" s="336"/>
      <c r="C37" s="337"/>
      <c r="D37" s="338"/>
      <c r="E37" s="336"/>
      <c r="F37" s="339"/>
      <c r="G37" s="336"/>
      <c r="H37" s="337"/>
      <c r="I37" s="340">
        <f t="shared" si="1"/>
        <v>0</v>
      </c>
      <c r="J37" s="341">
        <f t="shared" si="1"/>
        <v>0</v>
      </c>
      <c r="K37" s="339"/>
      <c r="L37" s="339" t="str">
        <f t="shared" si="2"/>
        <v/>
      </c>
      <c r="M37" s="342" t="str">
        <f t="shared" si="3"/>
        <v/>
      </c>
    </row>
    <row r="38" spans="1:13">
      <c r="A38" s="335">
        <f t="shared" si="0"/>
        <v>36</v>
      </c>
      <c r="B38" s="336"/>
      <c r="C38" s="337"/>
      <c r="D38" s="338"/>
      <c r="E38" s="336"/>
      <c r="F38" s="339"/>
      <c r="G38" s="336"/>
      <c r="H38" s="337"/>
      <c r="I38" s="340">
        <f t="shared" si="1"/>
        <v>0</v>
      </c>
      <c r="J38" s="341">
        <f t="shared" si="1"/>
        <v>0</v>
      </c>
      <c r="K38" s="339"/>
      <c r="L38" s="339" t="str">
        <f t="shared" si="2"/>
        <v/>
      </c>
      <c r="M38" s="342" t="str">
        <f t="shared" si="3"/>
        <v/>
      </c>
    </row>
    <row r="39" spans="1:13">
      <c r="A39" s="335">
        <f t="shared" si="0"/>
        <v>37</v>
      </c>
      <c r="B39" s="336"/>
      <c r="C39" s="337"/>
      <c r="D39" s="338"/>
      <c r="E39" s="336"/>
      <c r="F39" s="339"/>
      <c r="G39" s="336"/>
      <c r="H39" s="337"/>
      <c r="I39" s="340">
        <f t="shared" si="1"/>
        <v>0</v>
      </c>
      <c r="J39" s="341">
        <f t="shared" si="1"/>
        <v>0</v>
      </c>
      <c r="K39" s="339"/>
      <c r="L39" s="339" t="str">
        <f t="shared" si="2"/>
        <v/>
      </c>
      <c r="M39" s="342" t="str">
        <f t="shared" si="3"/>
        <v/>
      </c>
    </row>
    <row r="40" spans="1:13">
      <c r="A40" s="335">
        <f t="shared" si="0"/>
        <v>38</v>
      </c>
      <c r="B40" s="336"/>
      <c r="C40" s="337"/>
      <c r="D40" s="338"/>
      <c r="E40" s="336"/>
      <c r="F40" s="339"/>
      <c r="G40" s="336"/>
      <c r="H40" s="337"/>
      <c r="I40" s="340">
        <f t="shared" si="1"/>
        <v>0</v>
      </c>
      <c r="J40" s="341">
        <f t="shared" si="1"/>
        <v>0</v>
      </c>
      <c r="K40" s="339"/>
      <c r="L40" s="339" t="str">
        <f t="shared" si="2"/>
        <v/>
      </c>
      <c r="M40" s="342" t="str">
        <f t="shared" si="3"/>
        <v/>
      </c>
    </row>
    <row r="41" spans="1:13">
      <c r="A41" s="335">
        <f t="shared" si="0"/>
        <v>39</v>
      </c>
      <c r="B41" s="336"/>
      <c r="C41" s="337"/>
      <c r="D41" s="338"/>
      <c r="E41" s="336"/>
      <c r="F41" s="339"/>
      <c r="G41" s="336"/>
      <c r="H41" s="337"/>
      <c r="I41" s="340">
        <f t="shared" si="1"/>
        <v>0</v>
      </c>
      <c r="J41" s="341">
        <f t="shared" si="1"/>
        <v>0</v>
      </c>
      <c r="K41" s="339"/>
      <c r="L41" s="339" t="str">
        <f t="shared" si="2"/>
        <v/>
      </c>
      <c r="M41" s="342" t="str">
        <f t="shared" si="3"/>
        <v/>
      </c>
    </row>
    <row r="42" spans="1:13">
      <c r="A42" s="335">
        <f t="shared" si="0"/>
        <v>40</v>
      </c>
      <c r="B42" s="336"/>
      <c r="C42" s="337"/>
      <c r="D42" s="338"/>
      <c r="E42" s="336"/>
      <c r="F42" s="339"/>
      <c r="G42" s="336"/>
      <c r="H42" s="337"/>
      <c r="I42" s="340">
        <f t="shared" si="1"/>
        <v>0</v>
      </c>
      <c r="J42" s="341">
        <f t="shared" si="1"/>
        <v>0</v>
      </c>
      <c r="K42" s="339"/>
      <c r="L42" s="339" t="str">
        <f t="shared" si="2"/>
        <v/>
      </c>
      <c r="M42" s="342" t="str">
        <f t="shared" si="3"/>
        <v/>
      </c>
    </row>
    <row r="43" spans="1:13">
      <c r="A43" s="335">
        <f t="shared" si="0"/>
        <v>41</v>
      </c>
      <c r="B43" s="336"/>
      <c r="C43" s="337"/>
      <c r="D43" s="338"/>
      <c r="E43" s="336"/>
      <c r="F43" s="339"/>
      <c r="G43" s="336"/>
      <c r="H43" s="337"/>
      <c r="I43" s="340">
        <f t="shared" si="1"/>
        <v>0</v>
      </c>
      <c r="J43" s="341">
        <f t="shared" si="1"/>
        <v>0</v>
      </c>
      <c r="K43" s="339"/>
      <c r="L43" s="339" t="str">
        <f t="shared" si="2"/>
        <v/>
      </c>
      <c r="M43" s="342" t="str">
        <f t="shared" si="3"/>
        <v/>
      </c>
    </row>
    <row r="44" spans="1:13">
      <c r="A44" s="335">
        <f t="shared" si="0"/>
        <v>42</v>
      </c>
      <c r="B44" s="336"/>
      <c r="C44" s="337"/>
      <c r="D44" s="338"/>
      <c r="E44" s="336"/>
      <c r="F44" s="339"/>
      <c r="G44" s="336"/>
      <c r="H44" s="337"/>
      <c r="I44" s="340">
        <f t="shared" si="1"/>
        <v>0</v>
      </c>
      <c r="J44" s="341">
        <f t="shared" si="1"/>
        <v>0</v>
      </c>
      <c r="K44" s="339"/>
      <c r="L44" s="339" t="str">
        <f t="shared" si="2"/>
        <v/>
      </c>
      <c r="M44" s="342" t="str">
        <f t="shared" si="3"/>
        <v/>
      </c>
    </row>
    <row r="45" spans="1:13">
      <c r="A45" s="335">
        <f t="shared" si="0"/>
        <v>43</v>
      </c>
      <c r="B45" s="336"/>
      <c r="C45" s="337"/>
      <c r="D45" s="338"/>
      <c r="E45" s="336"/>
      <c r="F45" s="339"/>
      <c r="G45" s="336"/>
      <c r="H45" s="337"/>
      <c r="I45" s="340">
        <f t="shared" si="1"/>
        <v>0</v>
      </c>
      <c r="J45" s="341">
        <f t="shared" si="1"/>
        <v>0</v>
      </c>
      <c r="K45" s="339"/>
      <c r="L45" s="339" t="str">
        <f t="shared" si="2"/>
        <v/>
      </c>
      <c r="M45" s="342" t="str">
        <f t="shared" si="3"/>
        <v/>
      </c>
    </row>
    <row r="46" spans="1:13">
      <c r="A46" s="335">
        <f t="shared" si="0"/>
        <v>44</v>
      </c>
      <c r="B46" s="336"/>
      <c r="C46" s="337"/>
      <c r="D46" s="338"/>
      <c r="E46" s="336"/>
      <c r="F46" s="339"/>
      <c r="G46" s="336"/>
      <c r="H46" s="337"/>
      <c r="I46" s="340">
        <f t="shared" si="1"/>
        <v>0</v>
      </c>
      <c r="J46" s="341">
        <f t="shared" si="1"/>
        <v>0</v>
      </c>
      <c r="K46" s="339"/>
      <c r="L46" s="339" t="str">
        <f t="shared" si="2"/>
        <v/>
      </c>
      <c r="M46" s="342" t="str">
        <f t="shared" si="3"/>
        <v/>
      </c>
    </row>
    <row r="47" spans="1:13">
      <c r="A47" s="335">
        <f t="shared" si="0"/>
        <v>45</v>
      </c>
      <c r="B47" s="336"/>
      <c r="C47" s="337"/>
      <c r="D47" s="338"/>
      <c r="E47" s="336"/>
      <c r="F47" s="339"/>
      <c r="G47" s="336"/>
      <c r="H47" s="337"/>
      <c r="I47" s="340">
        <f t="shared" si="1"/>
        <v>0</v>
      </c>
      <c r="J47" s="341">
        <f t="shared" si="1"/>
        <v>0</v>
      </c>
      <c r="K47" s="339"/>
      <c r="L47" s="339" t="str">
        <f t="shared" si="2"/>
        <v/>
      </c>
      <c r="M47" s="342" t="str">
        <f t="shared" si="3"/>
        <v/>
      </c>
    </row>
    <row r="48" spans="1:13">
      <c r="A48" s="335">
        <f t="shared" si="0"/>
        <v>46</v>
      </c>
      <c r="B48" s="336"/>
      <c r="C48" s="337"/>
      <c r="D48" s="338"/>
      <c r="E48" s="336"/>
      <c r="F48" s="339"/>
      <c r="G48" s="336"/>
      <c r="H48" s="337"/>
      <c r="I48" s="340">
        <f t="shared" si="1"/>
        <v>0</v>
      </c>
      <c r="J48" s="341">
        <f t="shared" si="1"/>
        <v>0</v>
      </c>
      <c r="K48" s="339"/>
      <c r="L48" s="339" t="str">
        <f t="shared" si="2"/>
        <v/>
      </c>
      <c r="M48" s="342" t="str">
        <f t="shared" si="3"/>
        <v/>
      </c>
    </row>
    <row r="49" spans="1:13">
      <c r="A49" s="335">
        <f t="shared" si="0"/>
        <v>47</v>
      </c>
      <c r="B49" s="336"/>
      <c r="C49" s="337"/>
      <c r="D49" s="338"/>
      <c r="E49" s="336"/>
      <c r="F49" s="339"/>
      <c r="G49" s="336"/>
      <c r="H49" s="337"/>
      <c r="I49" s="340">
        <f t="shared" si="1"/>
        <v>0</v>
      </c>
      <c r="J49" s="341">
        <f t="shared" si="1"/>
        <v>0</v>
      </c>
      <c r="K49" s="339"/>
      <c r="L49" s="339" t="str">
        <f t="shared" si="2"/>
        <v/>
      </c>
      <c r="M49" s="342" t="str">
        <f t="shared" si="3"/>
        <v/>
      </c>
    </row>
    <row r="50" spans="1:13">
      <c r="A50" s="335">
        <f t="shared" si="0"/>
        <v>48</v>
      </c>
      <c r="B50" s="336"/>
      <c r="C50" s="337"/>
      <c r="D50" s="338"/>
      <c r="E50" s="336"/>
      <c r="F50" s="339"/>
      <c r="G50" s="336"/>
      <c r="H50" s="337"/>
      <c r="I50" s="340">
        <f t="shared" si="1"/>
        <v>0</v>
      </c>
      <c r="J50" s="341">
        <f t="shared" si="1"/>
        <v>0</v>
      </c>
      <c r="K50" s="339"/>
      <c r="L50" s="339" t="str">
        <f t="shared" si="2"/>
        <v/>
      </c>
      <c r="M50" s="342" t="str">
        <f t="shared" si="3"/>
        <v/>
      </c>
    </row>
    <row r="51" spans="1:13">
      <c r="A51" s="335">
        <f t="shared" si="0"/>
        <v>49</v>
      </c>
      <c r="B51" s="336"/>
      <c r="C51" s="337"/>
      <c r="D51" s="338"/>
      <c r="E51" s="336"/>
      <c r="F51" s="339"/>
      <c r="G51" s="336"/>
      <c r="H51" s="337"/>
      <c r="I51" s="340">
        <f t="shared" si="1"/>
        <v>0</v>
      </c>
      <c r="J51" s="341">
        <f t="shared" si="1"/>
        <v>0</v>
      </c>
      <c r="K51" s="339"/>
      <c r="L51" s="339" t="str">
        <f t="shared" si="2"/>
        <v/>
      </c>
      <c r="M51" s="342" t="str">
        <f t="shared" si="3"/>
        <v/>
      </c>
    </row>
    <row r="52" spans="1:13">
      <c r="A52" s="335">
        <f t="shared" si="0"/>
        <v>50</v>
      </c>
      <c r="B52" s="336"/>
      <c r="C52" s="337"/>
      <c r="D52" s="338"/>
      <c r="E52" s="336"/>
      <c r="F52" s="339"/>
      <c r="G52" s="336"/>
      <c r="H52" s="337"/>
      <c r="I52" s="340">
        <f t="shared" si="1"/>
        <v>0</v>
      </c>
      <c r="J52" s="341">
        <f t="shared" si="1"/>
        <v>0</v>
      </c>
      <c r="K52" s="339"/>
      <c r="L52" s="339" t="str">
        <f t="shared" si="2"/>
        <v/>
      </c>
      <c r="M52" s="342" t="str">
        <f t="shared" si="3"/>
        <v/>
      </c>
    </row>
    <row r="53" spans="1:13">
      <c r="A53" s="335">
        <f t="shared" si="0"/>
        <v>51</v>
      </c>
      <c r="B53" s="336"/>
      <c r="C53" s="337"/>
      <c r="D53" s="338"/>
      <c r="E53" s="336"/>
      <c r="F53" s="339"/>
      <c r="G53" s="336"/>
      <c r="H53" s="337"/>
      <c r="I53" s="340">
        <f t="shared" si="1"/>
        <v>0</v>
      </c>
      <c r="J53" s="341">
        <f t="shared" si="1"/>
        <v>0</v>
      </c>
      <c r="K53" s="339"/>
      <c r="L53" s="339" t="str">
        <f t="shared" si="2"/>
        <v/>
      </c>
      <c r="M53" s="342" t="str">
        <f t="shared" si="3"/>
        <v/>
      </c>
    </row>
    <row r="54" spans="1:13">
      <c r="A54" s="335">
        <f t="shared" si="0"/>
        <v>52</v>
      </c>
      <c r="B54" s="336"/>
      <c r="C54" s="337"/>
      <c r="D54" s="338"/>
      <c r="E54" s="336"/>
      <c r="F54" s="339"/>
      <c r="G54" s="336"/>
      <c r="H54" s="337"/>
      <c r="I54" s="340">
        <f t="shared" si="1"/>
        <v>0</v>
      </c>
      <c r="J54" s="341">
        <f t="shared" si="1"/>
        <v>0</v>
      </c>
      <c r="K54" s="339"/>
      <c r="L54" s="339" t="str">
        <f t="shared" si="2"/>
        <v/>
      </c>
      <c r="M54" s="342" t="str">
        <f t="shared" si="3"/>
        <v/>
      </c>
    </row>
    <row r="55" spans="1:13">
      <c r="A55" s="335">
        <f t="shared" si="0"/>
        <v>53</v>
      </c>
      <c r="B55" s="336"/>
      <c r="C55" s="337"/>
      <c r="D55" s="338"/>
      <c r="E55" s="336"/>
      <c r="F55" s="339"/>
      <c r="G55" s="336"/>
      <c r="H55" s="337"/>
      <c r="I55" s="340">
        <f t="shared" si="1"/>
        <v>0</v>
      </c>
      <c r="J55" s="341">
        <f t="shared" si="1"/>
        <v>0</v>
      </c>
      <c r="K55" s="339"/>
      <c r="L55" s="339" t="str">
        <f t="shared" si="2"/>
        <v/>
      </c>
      <c r="M55" s="342" t="str">
        <f t="shared" si="3"/>
        <v/>
      </c>
    </row>
    <row r="56" spans="1:13">
      <c r="A56" s="335">
        <f t="shared" si="0"/>
        <v>54</v>
      </c>
      <c r="B56" s="336"/>
      <c r="C56" s="337"/>
      <c r="D56" s="338"/>
      <c r="E56" s="336"/>
      <c r="F56" s="339"/>
      <c r="G56" s="336"/>
      <c r="H56" s="337"/>
      <c r="I56" s="340">
        <f t="shared" si="1"/>
        <v>0</v>
      </c>
      <c r="J56" s="341">
        <f t="shared" si="1"/>
        <v>0</v>
      </c>
      <c r="K56" s="339"/>
      <c r="L56" s="339" t="str">
        <f t="shared" si="2"/>
        <v/>
      </c>
      <c r="M56" s="342" t="str">
        <f t="shared" si="3"/>
        <v/>
      </c>
    </row>
    <row r="57" spans="1:13">
      <c r="A57" s="335">
        <f t="shared" si="0"/>
        <v>55</v>
      </c>
      <c r="B57" s="336"/>
      <c r="C57" s="337"/>
      <c r="D57" s="338"/>
      <c r="E57" s="336"/>
      <c r="F57" s="339"/>
      <c r="G57" s="336"/>
      <c r="H57" s="337"/>
      <c r="I57" s="340">
        <f t="shared" si="1"/>
        <v>0</v>
      </c>
      <c r="J57" s="341">
        <f t="shared" si="1"/>
        <v>0</v>
      </c>
      <c r="K57" s="339"/>
      <c r="L57" s="339" t="str">
        <f t="shared" si="2"/>
        <v/>
      </c>
      <c r="M57" s="342" t="str">
        <f t="shared" si="3"/>
        <v/>
      </c>
    </row>
    <row r="58" spans="1:13">
      <c r="A58" s="335">
        <f t="shared" si="0"/>
        <v>56</v>
      </c>
      <c r="B58" s="336"/>
      <c r="C58" s="337"/>
      <c r="D58" s="338"/>
      <c r="E58" s="336"/>
      <c r="F58" s="339"/>
      <c r="G58" s="336"/>
      <c r="H58" s="337"/>
      <c r="I58" s="340">
        <f t="shared" si="1"/>
        <v>0</v>
      </c>
      <c r="J58" s="341">
        <f t="shared" si="1"/>
        <v>0</v>
      </c>
      <c r="K58" s="339"/>
      <c r="L58" s="339" t="str">
        <f t="shared" si="2"/>
        <v/>
      </c>
      <c r="M58" s="342" t="str">
        <f t="shared" si="3"/>
        <v/>
      </c>
    </row>
    <row r="59" spans="1:13">
      <c r="A59" s="335">
        <f t="shared" si="0"/>
        <v>57</v>
      </c>
      <c r="B59" s="336"/>
      <c r="C59" s="337"/>
      <c r="D59" s="338"/>
      <c r="E59" s="336"/>
      <c r="F59" s="339"/>
      <c r="G59" s="336"/>
      <c r="H59" s="337"/>
      <c r="I59" s="340">
        <f t="shared" si="1"/>
        <v>0</v>
      </c>
      <c r="J59" s="341">
        <f t="shared" si="1"/>
        <v>0</v>
      </c>
      <c r="K59" s="339"/>
      <c r="L59" s="339" t="str">
        <f t="shared" si="2"/>
        <v/>
      </c>
      <c r="M59" s="342" t="str">
        <f t="shared" si="3"/>
        <v/>
      </c>
    </row>
    <row r="60" spans="1:13">
      <c r="A60" s="335">
        <f t="shared" si="0"/>
        <v>58</v>
      </c>
      <c r="B60" s="336"/>
      <c r="C60" s="337"/>
      <c r="D60" s="338"/>
      <c r="E60" s="336"/>
      <c r="F60" s="339"/>
      <c r="G60" s="336"/>
      <c r="H60" s="337"/>
      <c r="I60" s="340">
        <f t="shared" si="1"/>
        <v>0</v>
      </c>
      <c r="J60" s="341">
        <f t="shared" si="1"/>
        <v>0</v>
      </c>
      <c r="K60" s="339"/>
      <c r="L60" s="339" t="str">
        <f t="shared" si="2"/>
        <v/>
      </c>
      <c r="M60" s="342" t="str">
        <f t="shared" si="3"/>
        <v/>
      </c>
    </row>
    <row r="61" spans="1:13">
      <c r="A61" s="335">
        <f t="shared" si="0"/>
        <v>59</v>
      </c>
      <c r="B61" s="336"/>
      <c r="C61" s="337"/>
      <c r="D61" s="338"/>
      <c r="E61" s="336"/>
      <c r="F61" s="339"/>
      <c r="G61" s="336"/>
      <c r="H61" s="337"/>
      <c r="I61" s="340">
        <f t="shared" si="1"/>
        <v>0</v>
      </c>
      <c r="J61" s="341">
        <f t="shared" si="1"/>
        <v>0</v>
      </c>
      <c r="K61" s="339"/>
      <c r="L61" s="339" t="str">
        <f t="shared" si="2"/>
        <v/>
      </c>
      <c r="M61" s="342" t="str">
        <f t="shared" si="3"/>
        <v/>
      </c>
    </row>
    <row r="62" spans="1:13">
      <c r="A62" s="335">
        <f t="shared" si="0"/>
        <v>60</v>
      </c>
      <c r="B62" s="336"/>
      <c r="C62" s="337"/>
      <c r="D62" s="338"/>
      <c r="E62" s="336"/>
      <c r="F62" s="339"/>
      <c r="G62" s="336"/>
      <c r="H62" s="337"/>
      <c r="I62" s="340">
        <f t="shared" si="1"/>
        <v>0</v>
      </c>
      <c r="J62" s="341">
        <f t="shared" si="1"/>
        <v>0</v>
      </c>
      <c r="K62" s="339"/>
      <c r="L62" s="339" t="str">
        <f t="shared" si="2"/>
        <v/>
      </c>
      <c r="M62" s="342" t="str">
        <f t="shared" si="3"/>
        <v/>
      </c>
    </row>
    <row r="63" spans="1:13">
      <c r="A63" s="335">
        <f t="shared" si="0"/>
        <v>61</v>
      </c>
      <c r="B63" s="336"/>
      <c r="C63" s="337"/>
      <c r="D63" s="338"/>
      <c r="E63" s="336"/>
      <c r="F63" s="339"/>
      <c r="G63" s="336"/>
      <c r="H63" s="337"/>
      <c r="I63" s="340">
        <f t="shared" si="1"/>
        <v>0</v>
      </c>
      <c r="J63" s="341">
        <f t="shared" si="1"/>
        <v>0</v>
      </c>
      <c r="K63" s="339"/>
      <c r="L63" s="339" t="str">
        <f t="shared" si="2"/>
        <v/>
      </c>
      <c r="M63" s="342" t="str">
        <f t="shared" si="3"/>
        <v/>
      </c>
    </row>
    <row r="64" spans="1:13">
      <c r="A64" s="335">
        <f t="shared" si="0"/>
        <v>62</v>
      </c>
      <c r="B64" s="336"/>
      <c r="C64" s="337"/>
      <c r="D64" s="338"/>
      <c r="E64" s="336"/>
      <c r="F64" s="339"/>
      <c r="G64" s="336"/>
      <c r="H64" s="337"/>
      <c r="I64" s="340">
        <f t="shared" si="1"/>
        <v>0</v>
      </c>
      <c r="J64" s="341">
        <f t="shared" si="1"/>
        <v>0</v>
      </c>
      <c r="K64" s="339"/>
      <c r="L64" s="339" t="str">
        <f t="shared" si="2"/>
        <v/>
      </c>
      <c r="M64" s="342" t="str">
        <f t="shared" si="3"/>
        <v/>
      </c>
    </row>
    <row r="65" spans="1:13">
      <c r="A65" s="335">
        <f t="shared" si="0"/>
        <v>63</v>
      </c>
      <c r="B65" s="336"/>
      <c r="C65" s="337"/>
      <c r="D65" s="338"/>
      <c r="E65" s="336"/>
      <c r="F65" s="339"/>
      <c r="G65" s="336"/>
      <c r="H65" s="337"/>
      <c r="I65" s="340">
        <f t="shared" si="1"/>
        <v>0</v>
      </c>
      <c r="J65" s="341">
        <f t="shared" si="1"/>
        <v>0</v>
      </c>
      <c r="K65" s="339"/>
      <c r="L65" s="339" t="str">
        <f t="shared" si="2"/>
        <v/>
      </c>
      <c r="M65" s="342" t="str">
        <f t="shared" si="3"/>
        <v/>
      </c>
    </row>
    <row r="66" spans="1:13">
      <c r="A66" s="335">
        <f t="shared" si="0"/>
        <v>64</v>
      </c>
      <c r="B66" s="336"/>
      <c r="C66" s="337"/>
      <c r="D66" s="338"/>
      <c r="E66" s="336"/>
      <c r="F66" s="339"/>
      <c r="G66" s="336"/>
      <c r="H66" s="337"/>
      <c r="I66" s="340">
        <f t="shared" si="1"/>
        <v>0</v>
      </c>
      <c r="J66" s="341">
        <f t="shared" si="1"/>
        <v>0</v>
      </c>
      <c r="K66" s="339"/>
      <c r="L66" s="339" t="str">
        <f t="shared" si="2"/>
        <v/>
      </c>
      <c r="M66" s="342" t="str">
        <f t="shared" si="3"/>
        <v/>
      </c>
    </row>
    <row r="67" spans="1:13">
      <c r="A67" s="335">
        <f t="shared" si="0"/>
        <v>65</v>
      </c>
      <c r="B67" s="336"/>
      <c r="C67" s="337"/>
      <c r="D67" s="338"/>
      <c r="E67" s="336"/>
      <c r="F67" s="339"/>
      <c r="G67" s="336"/>
      <c r="H67" s="337"/>
      <c r="I67" s="340">
        <f t="shared" si="1"/>
        <v>0</v>
      </c>
      <c r="J67" s="341">
        <f t="shared" si="1"/>
        <v>0</v>
      </c>
      <c r="K67" s="339"/>
      <c r="L67" s="339" t="str">
        <f t="shared" si="2"/>
        <v/>
      </c>
      <c r="M67" s="342" t="str">
        <f t="shared" si="3"/>
        <v/>
      </c>
    </row>
    <row r="68" spans="1:13">
      <c r="A68" s="335">
        <f t="shared" si="0"/>
        <v>66</v>
      </c>
      <c r="B68" s="336"/>
      <c r="C68" s="337"/>
      <c r="D68" s="338"/>
      <c r="E68" s="336"/>
      <c r="F68" s="339"/>
      <c r="G68" s="336"/>
      <c r="H68" s="337"/>
      <c r="I68" s="340">
        <f t="shared" ref="I68:J131" si="4">D68</f>
        <v>0</v>
      </c>
      <c r="J68" s="341">
        <f t="shared" si="4"/>
        <v>0</v>
      </c>
      <c r="K68" s="339"/>
      <c r="L68" s="339" t="str">
        <f t="shared" ref="L68:L131" si="5">IF(AND(F68=0,K68=0),"",K68-F68)</f>
        <v/>
      </c>
      <c r="M68" s="342" t="str">
        <f t="shared" si="3"/>
        <v/>
      </c>
    </row>
    <row r="69" spans="1:13">
      <c r="A69" s="335">
        <f t="shared" si="0"/>
        <v>67</v>
      </c>
      <c r="B69" s="336"/>
      <c r="C69" s="337"/>
      <c r="D69" s="338"/>
      <c r="E69" s="336"/>
      <c r="F69" s="339"/>
      <c r="G69" s="336"/>
      <c r="H69" s="337"/>
      <c r="I69" s="340">
        <f t="shared" si="4"/>
        <v>0</v>
      </c>
      <c r="J69" s="341">
        <f t="shared" si="4"/>
        <v>0</v>
      </c>
      <c r="K69" s="339"/>
      <c r="L69" s="339" t="str">
        <f t="shared" si="5"/>
        <v/>
      </c>
      <c r="M69" s="342" t="str">
        <f t="shared" ref="M69:M132" si="6">IF(OR(F69&gt;0,K69&gt;0),"印刷範囲","")</f>
        <v/>
      </c>
    </row>
    <row r="70" spans="1:13">
      <c r="A70" s="335">
        <f t="shared" si="0"/>
        <v>68</v>
      </c>
      <c r="B70" s="336"/>
      <c r="C70" s="337"/>
      <c r="D70" s="338"/>
      <c r="E70" s="336"/>
      <c r="F70" s="339"/>
      <c r="G70" s="336"/>
      <c r="H70" s="337"/>
      <c r="I70" s="340">
        <f t="shared" si="4"/>
        <v>0</v>
      </c>
      <c r="J70" s="341">
        <f t="shared" si="4"/>
        <v>0</v>
      </c>
      <c r="K70" s="339"/>
      <c r="L70" s="339" t="str">
        <f t="shared" si="5"/>
        <v/>
      </c>
      <c r="M70" s="342" t="str">
        <f t="shared" si="6"/>
        <v/>
      </c>
    </row>
    <row r="71" spans="1:13">
      <c r="A71" s="335">
        <f t="shared" si="0"/>
        <v>69</v>
      </c>
      <c r="B71" s="336"/>
      <c r="C71" s="337"/>
      <c r="D71" s="338"/>
      <c r="E71" s="336"/>
      <c r="F71" s="339"/>
      <c r="G71" s="336"/>
      <c r="H71" s="337"/>
      <c r="I71" s="340">
        <f t="shared" si="4"/>
        <v>0</v>
      </c>
      <c r="J71" s="341">
        <f t="shared" si="4"/>
        <v>0</v>
      </c>
      <c r="K71" s="339"/>
      <c r="L71" s="339" t="str">
        <f t="shared" si="5"/>
        <v/>
      </c>
      <c r="M71" s="342" t="str">
        <f t="shared" si="6"/>
        <v/>
      </c>
    </row>
    <row r="72" spans="1:13">
      <c r="A72" s="335">
        <f t="shared" si="0"/>
        <v>70</v>
      </c>
      <c r="B72" s="336"/>
      <c r="C72" s="337"/>
      <c r="D72" s="338"/>
      <c r="E72" s="336"/>
      <c r="F72" s="339"/>
      <c r="G72" s="336"/>
      <c r="H72" s="337"/>
      <c r="I72" s="340">
        <f t="shared" si="4"/>
        <v>0</v>
      </c>
      <c r="J72" s="341">
        <f t="shared" si="4"/>
        <v>0</v>
      </c>
      <c r="K72" s="339"/>
      <c r="L72" s="339" t="str">
        <f t="shared" si="5"/>
        <v/>
      </c>
      <c r="M72" s="342" t="str">
        <f t="shared" si="6"/>
        <v/>
      </c>
    </row>
    <row r="73" spans="1:13">
      <c r="A73" s="335">
        <f t="shared" si="0"/>
        <v>71</v>
      </c>
      <c r="B73" s="336"/>
      <c r="C73" s="337"/>
      <c r="D73" s="338"/>
      <c r="E73" s="336"/>
      <c r="F73" s="339"/>
      <c r="G73" s="336"/>
      <c r="H73" s="337"/>
      <c r="I73" s="340">
        <f t="shared" si="4"/>
        <v>0</v>
      </c>
      <c r="J73" s="341">
        <f t="shared" si="4"/>
        <v>0</v>
      </c>
      <c r="K73" s="339"/>
      <c r="L73" s="339" t="str">
        <f t="shared" si="5"/>
        <v/>
      </c>
      <c r="M73" s="342" t="str">
        <f t="shared" si="6"/>
        <v/>
      </c>
    </row>
    <row r="74" spans="1:13">
      <c r="A74" s="335">
        <f t="shared" si="0"/>
        <v>72</v>
      </c>
      <c r="B74" s="336"/>
      <c r="C74" s="337"/>
      <c r="D74" s="338"/>
      <c r="E74" s="336"/>
      <c r="F74" s="339"/>
      <c r="G74" s="336"/>
      <c r="H74" s="337"/>
      <c r="I74" s="340">
        <f t="shared" si="4"/>
        <v>0</v>
      </c>
      <c r="J74" s="341">
        <f t="shared" si="4"/>
        <v>0</v>
      </c>
      <c r="K74" s="339"/>
      <c r="L74" s="339" t="str">
        <f t="shared" si="5"/>
        <v/>
      </c>
      <c r="M74" s="342" t="str">
        <f t="shared" si="6"/>
        <v/>
      </c>
    </row>
    <row r="75" spans="1:13">
      <c r="A75" s="335">
        <f t="shared" si="0"/>
        <v>73</v>
      </c>
      <c r="B75" s="336"/>
      <c r="C75" s="337"/>
      <c r="D75" s="338"/>
      <c r="E75" s="336"/>
      <c r="F75" s="339"/>
      <c r="G75" s="336"/>
      <c r="H75" s="337"/>
      <c r="I75" s="340">
        <f t="shared" si="4"/>
        <v>0</v>
      </c>
      <c r="J75" s="341">
        <f t="shared" si="4"/>
        <v>0</v>
      </c>
      <c r="K75" s="339"/>
      <c r="L75" s="339" t="str">
        <f t="shared" si="5"/>
        <v/>
      </c>
      <c r="M75" s="342" t="str">
        <f t="shared" si="6"/>
        <v/>
      </c>
    </row>
    <row r="76" spans="1:13">
      <c r="A76" s="335">
        <f t="shared" si="0"/>
        <v>74</v>
      </c>
      <c r="B76" s="336"/>
      <c r="C76" s="337"/>
      <c r="D76" s="338"/>
      <c r="E76" s="336"/>
      <c r="F76" s="339"/>
      <c r="G76" s="336"/>
      <c r="H76" s="337"/>
      <c r="I76" s="340">
        <f t="shared" si="4"/>
        <v>0</v>
      </c>
      <c r="J76" s="341">
        <f t="shared" si="4"/>
        <v>0</v>
      </c>
      <c r="K76" s="339"/>
      <c r="L76" s="339" t="str">
        <f t="shared" si="5"/>
        <v/>
      </c>
      <c r="M76" s="342" t="str">
        <f t="shared" si="6"/>
        <v/>
      </c>
    </row>
    <row r="77" spans="1:13">
      <c r="A77" s="335">
        <f t="shared" si="0"/>
        <v>75</v>
      </c>
      <c r="B77" s="336"/>
      <c r="C77" s="337"/>
      <c r="D77" s="338"/>
      <c r="E77" s="336"/>
      <c r="F77" s="339"/>
      <c r="G77" s="336"/>
      <c r="H77" s="337"/>
      <c r="I77" s="340">
        <f t="shared" si="4"/>
        <v>0</v>
      </c>
      <c r="J77" s="341">
        <f t="shared" si="4"/>
        <v>0</v>
      </c>
      <c r="K77" s="339"/>
      <c r="L77" s="339" t="str">
        <f t="shared" si="5"/>
        <v/>
      </c>
      <c r="M77" s="342" t="str">
        <f t="shared" si="6"/>
        <v/>
      </c>
    </row>
    <row r="78" spans="1:13">
      <c r="A78" s="335">
        <f t="shared" si="0"/>
        <v>76</v>
      </c>
      <c r="B78" s="336"/>
      <c r="C78" s="337"/>
      <c r="D78" s="338"/>
      <c r="E78" s="336"/>
      <c r="F78" s="339"/>
      <c r="G78" s="336"/>
      <c r="H78" s="337"/>
      <c r="I78" s="340">
        <f t="shared" si="4"/>
        <v>0</v>
      </c>
      <c r="J78" s="341">
        <f t="shared" si="4"/>
        <v>0</v>
      </c>
      <c r="K78" s="339"/>
      <c r="L78" s="339" t="str">
        <f t="shared" si="5"/>
        <v/>
      </c>
      <c r="M78" s="342" t="str">
        <f t="shared" si="6"/>
        <v/>
      </c>
    </row>
    <row r="79" spans="1:13">
      <c r="A79" s="335">
        <f t="shared" si="0"/>
        <v>77</v>
      </c>
      <c r="B79" s="336"/>
      <c r="C79" s="337"/>
      <c r="D79" s="338"/>
      <c r="E79" s="336"/>
      <c r="F79" s="339"/>
      <c r="G79" s="336"/>
      <c r="H79" s="337"/>
      <c r="I79" s="340">
        <f t="shared" si="4"/>
        <v>0</v>
      </c>
      <c r="J79" s="341">
        <f t="shared" si="4"/>
        <v>0</v>
      </c>
      <c r="K79" s="339"/>
      <c r="L79" s="339" t="str">
        <f t="shared" si="5"/>
        <v/>
      </c>
      <c r="M79" s="342" t="str">
        <f t="shared" si="6"/>
        <v/>
      </c>
    </row>
    <row r="80" spans="1:13">
      <c r="A80" s="335">
        <f t="shared" si="0"/>
        <v>78</v>
      </c>
      <c r="B80" s="336"/>
      <c r="C80" s="337"/>
      <c r="D80" s="338"/>
      <c r="E80" s="336"/>
      <c r="F80" s="339"/>
      <c r="G80" s="336"/>
      <c r="H80" s="337"/>
      <c r="I80" s="340">
        <f t="shared" si="4"/>
        <v>0</v>
      </c>
      <c r="J80" s="341">
        <f t="shared" si="4"/>
        <v>0</v>
      </c>
      <c r="K80" s="339"/>
      <c r="L80" s="339" t="str">
        <f t="shared" si="5"/>
        <v/>
      </c>
      <c r="M80" s="342" t="str">
        <f t="shared" si="6"/>
        <v/>
      </c>
    </row>
    <row r="81" spans="1:13">
      <c r="A81" s="335">
        <f t="shared" si="0"/>
        <v>79</v>
      </c>
      <c r="B81" s="336"/>
      <c r="C81" s="337"/>
      <c r="D81" s="338"/>
      <c r="E81" s="336"/>
      <c r="F81" s="339"/>
      <c r="G81" s="336"/>
      <c r="H81" s="337"/>
      <c r="I81" s="340">
        <f t="shared" si="4"/>
        <v>0</v>
      </c>
      <c r="J81" s="341">
        <f t="shared" si="4"/>
        <v>0</v>
      </c>
      <c r="K81" s="339"/>
      <c r="L81" s="339" t="str">
        <f t="shared" si="5"/>
        <v/>
      </c>
      <c r="M81" s="342" t="str">
        <f t="shared" si="6"/>
        <v/>
      </c>
    </row>
    <row r="82" spans="1:13">
      <c r="A82" s="335">
        <f t="shared" si="0"/>
        <v>80</v>
      </c>
      <c r="B82" s="336"/>
      <c r="C82" s="337"/>
      <c r="D82" s="338"/>
      <c r="E82" s="336"/>
      <c r="F82" s="339"/>
      <c r="G82" s="336"/>
      <c r="H82" s="337"/>
      <c r="I82" s="340">
        <f t="shared" si="4"/>
        <v>0</v>
      </c>
      <c r="J82" s="341">
        <f t="shared" si="4"/>
        <v>0</v>
      </c>
      <c r="K82" s="339"/>
      <c r="L82" s="339" t="str">
        <f t="shared" si="5"/>
        <v/>
      </c>
      <c r="M82" s="342" t="str">
        <f t="shared" si="6"/>
        <v/>
      </c>
    </row>
    <row r="83" spans="1:13">
      <c r="A83" s="335">
        <f t="shared" si="0"/>
        <v>81</v>
      </c>
      <c r="B83" s="336"/>
      <c r="C83" s="337"/>
      <c r="D83" s="338"/>
      <c r="E83" s="336"/>
      <c r="F83" s="339"/>
      <c r="G83" s="336"/>
      <c r="H83" s="337"/>
      <c r="I83" s="340">
        <f t="shared" si="4"/>
        <v>0</v>
      </c>
      <c r="J83" s="341">
        <f t="shared" si="4"/>
        <v>0</v>
      </c>
      <c r="K83" s="339"/>
      <c r="L83" s="339" t="str">
        <f t="shared" si="5"/>
        <v/>
      </c>
      <c r="M83" s="342" t="str">
        <f t="shared" si="6"/>
        <v/>
      </c>
    </row>
    <row r="84" spans="1:13">
      <c r="A84" s="335">
        <f t="shared" si="0"/>
        <v>82</v>
      </c>
      <c r="B84" s="336"/>
      <c r="C84" s="337"/>
      <c r="D84" s="338"/>
      <c r="E84" s="336"/>
      <c r="F84" s="339"/>
      <c r="G84" s="336"/>
      <c r="H84" s="337"/>
      <c r="I84" s="340">
        <f t="shared" si="4"/>
        <v>0</v>
      </c>
      <c r="J84" s="341">
        <f t="shared" si="4"/>
        <v>0</v>
      </c>
      <c r="K84" s="339"/>
      <c r="L84" s="339" t="str">
        <f t="shared" si="5"/>
        <v/>
      </c>
      <c r="M84" s="342" t="str">
        <f t="shared" si="6"/>
        <v/>
      </c>
    </row>
    <row r="85" spans="1:13">
      <c r="A85" s="335">
        <f t="shared" si="0"/>
        <v>83</v>
      </c>
      <c r="B85" s="336"/>
      <c r="C85" s="337"/>
      <c r="D85" s="338"/>
      <c r="E85" s="336"/>
      <c r="F85" s="339"/>
      <c r="G85" s="336"/>
      <c r="H85" s="337"/>
      <c r="I85" s="340">
        <f t="shared" si="4"/>
        <v>0</v>
      </c>
      <c r="J85" s="341">
        <f t="shared" si="4"/>
        <v>0</v>
      </c>
      <c r="K85" s="339"/>
      <c r="L85" s="339" t="str">
        <f t="shared" si="5"/>
        <v/>
      </c>
      <c r="M85" s="342" t="str">
        <f t="shared" si="6"/>
        <v/>
      </c>
    </row>
    <row r="86" spans="1:13">
      <c r="A86" s="335">
        <f t="shared" si="0"/>
        <v>84</v>
      </c>
      <c r="B86" s="336"/>
      <c r="C86" s="337"/>
      <c r="D86" s="338"/>
      <c r="E86" s="336"/>
      <c r="F86" s="339"/>
      <c r="G86" s="336"/>
      <c r="H86" s="337"/>
      <c r="I86" s="340">
        <f t="shared" si="4"/>
        <v>0</v>
      </c>
      <c r="J86" s="341">
        <f t="shared" si="4"/>
        <v>0</v>
      </c>
      <c r="K86" s="339"/>
      <c r="L86" s="339" t="str">
        <f t="shared" si="5"/>
        <v/>
      </c>
      <c r="M86" s="342" t="str">
        <f t="shared" si="6"/>
        <v/>
      </c>
    </row>
    <row r="87" spans="1:13">
      <c r="A87" s="335">
        <f t="shared" si="0"/>
        <v>85</v>
      </c>
      <c r="B87" s="336"/>
      <c r="C87" s="337"/>
      <c r="D87" s="338"/>
      <c r="E87" s="336"/>
      <c r="F87" s="339"/>
      <c r="G87" s="336"/>
      <c r="H87" s="337"/>
      <c r="I87" s="340">
        <f t="shared" si="4"/>
        <v>0</v>
      </c>
      <c r="J87" s="341">
        <f t="shared" si="4"/>
        <v>0</v>
      </c>
      <c r="K87" s="339"/>
      <c r="L87" s="339" t="str">
        <f t="shared" si="5"/>
        <v/>
      </c>
      <c r="M87" s="342" t="str">
        <f t="shared" si="6"/>
        <v/>
      </c>
    </row>
    <row r="88" spans="1:13">
      <c r="A88" s="335">
        <f t="shared" si="0"/>
        <v>86</v>
      </c>
      <c r="B88" s="336"/>
      <c r="C88" s="337"/>
      <c r="D88" s="338"/>
      <c r="E88" s="336"/>
      <c r="F88" s="339"/>
      <c r="G88" s="336"/>
      <c r="H88" s="337"/>
      <c r="I88" s="340">
        <f t="shared" si="4"/>
        <v>0</v>
      </c>
      <c r="J88" s="341">
        <f t="shared" si="4"/>
        <v>0</v>
      </c>
      <c r="K88" s="339"/>
      <c r="L88" s="339" t="str">
        <f t="shared" si="5"/>
        <v/>
      </c>
      <c r="M88" s="342" t="str">
        <f t="shared" si="6"/>
        <v/>
      </c>
    </row>
    <row r="89" spans="1:13">
      <c r="A89" s="335">
        <f t="shared" si="0"/>
        <v>87</v>
      </c>
      <c r="B89" s="336"/>
      <c r="C89" s="337"/>
      <c r="D89" s="338"/>
      <c r="E89" s="336"/>
      <c r="F89" s="339"/>
      <c r="G89" s="336"/>
      <c r="H89" s="337"/>
      <c r="I89" s="340">
        <f t="shared" si="4"/>
        <v>0</v>
      </c>
      <c r="J89" s="341">
        <f t="shared" si="4"/>
        <v>0</v>
      </c>
      <c r="K89" s="339"/>
      <c r="L89" s="339" t="str">
        <f t="shared" si="5"/>
        <v/>
      </c>
      <c r="M89" s="342" t="str">
        <f t="shared" si="6"/>
        <v/>
      </c>
    </row>
    <row r="90" spans="1:13">
      <c r="A90" s="335">
        <f t="shared" si="0"/>
        <v>88</v>
      </c>
      <c r="B90" s="336"/>
      <c r="C90" s="337"/>
      <c r="D90" s="338"/>
      <c r="E90" s="336"/>
      <c r="F90" s="339"/>
      <c r="G90" s="336"/>
      <c r="H90" s="337"/>
      <c r="I90" s="340">
        <f t="shared" si="4"/>
        <v>0</v>
      </c>
      <c r="J90" s="341">
        <f t="shared" si="4"/>
        <v>0</v>
      </c>
      <c r="K90" s="339"/>
      <c r="L90" s="339" t="str">
        <f t="shared" si="5"/>
        <v/>
      </c>
      <c r="M90" s="342" t="str">
        <f t="shared" si="6"/>
        <v/>
      </c>
    </row>
    <row r="91" spans="1:13">
      <c r="A91" s="335">
        <f t="shared" si="0"/>
        <v>89</v>
      </c>
      <c r="B91" s="336"/>
      <c r="C91" s="337"/>
      <c r="D91" s="338"/>
      <c r="E91" s="336"/>
      <c r="F91" s="339"/>
      <c r="G91" s="336"/>
      <c r="H91" s="337"/>
      <c r="I91" s="340">
        <f t="shared" si="4"/>
        <v>0</v>
      </c>
      <c r="J91" s="341">
        <f t="shared" si="4"/>
        <v>0</v>
      </c>
      <c r="K91" s="339"/>
      <c r="L91" s="339" t="str">
        <f t="shared" si="5"/>
        <v/>
      </c>
      <c r="M91" s="342" t="str">
        <f t="shared" si="6"/>
        <v/>
      </c>
    </row>
    <row r="92" spans="1:13">
      <c r="A92" s="335">
        <f t="shared" si="0"/>
        <v>90</v>
      </c>
      <c r="B92" s="336"/>
      <c r="C92" s="337"/>
      <c r="D92" s="338"/>
      <c r="E92" s="336"/>
      <c r="F92" s="339"/>
      <c r="G92" s="336"/>
      <c r="H92" s="337"/>
      <c r="I92" s="340">
        <f t="shared" si="4"/>
        <v>0</v>
      </c>
      <c r="J92" s="341">
        <f t="shared" si="4"/>
        <v>0</v>
      </c>
      <c r="K92" s="339"/>
      <c r="L92" s="339" t="str">
        <f t="shared" si="5"/>
        <v/>
      </c>
      <c r="M92" s="342" t="str">
        <f t="shared" si="6"/>
        <v/>
      </c>
    </row>
    <row r="93" spans="1:13">
      <c r="A93" s="335">
        <f t="shared" si="0"/>
        <v>91</v>
      </c>
      <c r="B93" s="336"/>
      <c r="C93" s="337"/>
      <c r="D93" s="338"/>
      <c r="E93" s="336"/>
      <c r="F93" s="339"/>
      <c r="G93" s="336"/>
      <c r="H93" s="337"/>
      <c r="I93" s="340">
        <f t="shared" si="4"/>
        <v>0</v>
      </c>
      <c r="J93" s="341">
        <f t="shared" si="4"/>
        <v>0</v>
      </c>
      <c r="K93" s="339"/>
      <c r="L93" s="339" t="str">
        <f t="shared" si="5"/>
        <v/>
      </c>
      <c r="M93" s="342" t="str">
        <f t="shared" si="6"/>
        <v/>
      </c>
    </row>
    <row r="94" spans="1:13">
      <c r="A94" s="335">
        <f t="shared" si="0"/>
        <v>92</v>
      </c>
      <c r="B94" s="336"/>
      <c r="C94" s="337"/>
      <c r="D94" s="338"/>
      <c r="E94" s="336"/>
      <c r="F94" s="339"/>
      <c r="G94" s="336"/>
      <c r="H94" s="337"/>
      <c r="I94" s="340">
        <f t="shared" si="4"/>
        <v>0</v>
      </c>
      <c r="J94" s="341">
        <f t="shared" si="4"/>
        <v>0</v>
      </c>
      <c r="K94" s="339"/>
      <c r="L94" s="339" t="str">
        <f t="shared" si="5"/>
        <v/>
      </c>
      <c r="M94" s="342" t="str">
        <f t="shared" si="6"/>
        <v/>
      </c>
    </row>
    <row r="95" spans="1:13">
      <c r="A95" s="335">
        <f t="shared" si="0"/>
        <v>93</v>
      </c>
      <c r="B95" s="336"/>
      <c r="C95" s="337"/>
      <c r="D95" s="338"/>
      <c r="E95" s="336"/>
      <c r="F95" s="339"/>
      <c r="G95" s="336"/>
      <c r="H95" s="337"/>
      <c r="I95" s="340">
        <f t="shared" si="4"/>
        <v>0</v>
      </c>
      <c r="J95" s="341">
        <f t="shared" si="4"/>
        <v>0</v>
      </c>
      <c r="K95" s="339"/>
      <c r="L95" s="339" t="str">
        <f t="shared" si="5"/>
        <v/>
      </c>
      <c r="M95" s="342" t="str">
        <f t="shared" si="6"/>
        <v/>
      </c>
    </row>
    <row r="96" spans="1:13">
      <c r="A96" s="335">
        <f t="shared" si="0"/>
        <v>94</v>
      </c>
      <c r="B96" s="336"/>
      <c r="C96" s="337"/>
      <c r="D96" s="338"/>
      <c r="E96" s="336"/>
      <c r="F96" s="339"/>
      <c r="G96" s="336"/>
      <c r="H96" s="337"/>
      <c r="I96" s="340">
        <f t="shared" si="4"/>
        <v>0</v>
      </c>
      <c r="J96" s="341">
        <f t="shared" si="4"/>
        <v>0</v>
      </c>
      <c r="K96" s="339"/>
      <c r="L96" s="339" t="str">
        <f t="shared" si="5"/>
        <v/>
      </c>
      <c r="M96" s="342" t="str">
        <f t="shared" si="6"/>
        <v/>
      </c>
    </row>
    <row r="97" spans="1:13">
      <c r="A97" s="335">
        <f t="shared" si="0"/>
        <v>95</v>
      </c>
      <c r="B97" s="336"/>
      <c r="C97" s="337"/>
      <c r="D97" s="338"/>
      <c r="E97" s="336"/>
      <c r="F97" s="339"/>
      <c r="G97" s="336"/>
      <c r="H97" s="337"/>
      <c r="I97" s="340">
        <f t="shared" si="4"/>
        <v>0</v>
      </c>
      <c r="J97" s="341">
        <f t="shared" si="4"/>
        <v>0</v>
      </c>
      <c r="K97" s="339"/>
      <c r="L97" s="339" t="str">
        <f t="shared" si="5"/>
        <v/>
      </c>
      <c r="M97" s="342" t="str">
        <f t="shared" si="6"/>
        <v/>
      </c>
    </row>
    <row r="98" spans="1:13">
      <c r="A98" s="335">
        <f t="shared" si="0"/>
        <v>96</v>
      </c>
      <c r="B98" s="336"/>
      <c r="C98" s="337"/>
      <c r="D98" s="338"/>
      <c r="E98" s="336"/>
      <c r="F98" s="339"/>
      <c r="G98" s="336"/>
      <c r="H98" s="337"/>
      <c r="I98" s="340">
        <f t="shared" si="4"/>
        <v>0</v>
      </c>
      <c r="J98" s="341">
        <f t="shared" si="4"/>
        <v>0</v>
      </c>
      <c r="K98" s="339"/>
      <c r="L98" s="339" t="str">
        <f t="shared" si="5"/>
        <v/>
      </c>
      <c r="M98" s="342" t="str">
        <f t="shared" si="6"/>
        <v/>
      </c>
    </row>
    <row r="99" spans="1:13">
      <c r="A99" s="335">
        <f t="shared" si="0"/>
        <v>97</v>
      </c>
      <c r="B99" s="336"/>
      <c r="C99" s="337"/>
      <c r="D99" s="338"/>
      <c r="E99" s="336"/>
      <c r="F99" s="339"/>
      <c r="G99" s="336"/>
      <c r="H99" s="337"/>
      <c r="I99" s="340">
        <f t="shared" si="4"/>
        <v>0</v>
      </c>
      <c r="J99" s="341">
        <f t="shared" si="4"/>
        <v>0</v>
      </c>
      <c r="K99" s="339"/>
      <c r="L99" s="339" t="str">
        <f t="shared" si="5"/>
        <v/>
      </c>
      <c r="M99" s="342" t="str">
        <f t="shared" si="6"/>
        <v/>
      </c>
    </row>
    <row r="100" spans="1:13">
      <c r="A100" s="335">
        <f t="shared" si="0"/>
        <v>98</v>
      </c>
      <c r="B100" s="336"/>
      <c r="C100" s="337"/>
      <c r="D100" s="338"/>
      <c r="E100" s="336"/>
      <c r="F100" s="339"/>
      <c r="G100" s="336"/>
      <c r="H100" s="337"/>
      <c r="I100" s="340">
        <f t="shared" si="4"/>
        <v>0</v>
      </c>
      <c r="J100" s="341">
        <f t="shared" si="4"/>
        <v>0</v>
      </c>
      <c r="K100" s="339"/>
      <c r="L100" s="339" t="str">
        <f t="shared" si="5"/>
        <v/>
      </c>
      <c r="M100" s="342" t="str">
        <f t="shared" si="6"/>
        <v/>
      </c>
    </row>
    <row r="101" spans="1:13">
      <c r="A101" s="335">
        <f t="shared" si="0"/>
        <v>99</v>
      </c>
      <c r="B101" s="336"/>
      <c r="C101" s="337"/>
      <c r="D101" s="338"/>
      <c r="E101" s="336"/>
      <c r="F101" s="339"/>
      <c r="G101" s="336"/>
      <c r="H101" s="337"/>
      <c r="I101" s="340">
        <f t="shared" si="4"/>
        <v>0</v>
      </c>
      <c r="J101" s="341">
        <f t="shared" si="4"/>
        <v>0</v>
      </c>
      <c r="K101" s="339"/>
      <c r="L101" s="339" t="str">
        <f t="shared" si="5"/>
        <v/>
      </c>
      <c r="M101" s="342" t="str">
        <f t="shared" si="6"/>
        <v/>
      </c>
    </row>
    <row r="102" spans="1:13">
      <c r="A102" s="335">
        <f t="shared" si="0"/>
        <v>100</v>
      </c>
      <c r="B102" s="336"/>
      <c r="C102" s="337"/>
      <c r="D102" s="338"/>
      <c r="E102" s="336"/>
      <c r="F102" s="339"/>
      <c r="G102" s="336"/>
      <c r="H102" s="337"/>
      <c r="I102" s="340">
        <f t="shared" si="4"/>
        <v>0</v>
      </c>
      <c r="J102" s="341">
        <f t="shared" si="4"/>
        <v>0</v>
      </c>
      <c r="K102" s="339"/>
      <c r="L102" s="339" t="str">
        <f t="shared" si="5"/>
        <v/>
      </c>
      <c r="M102" s="342" t="str">
        <f t="shared" si="6"/>
        <v/>
      </c>
    </row>
    <row r="103" spans="1:13">
      <c r="A103" s="335">
        <f t="shared" si="0"/>
        <v>101</v>
      </c>
      <c r="B103" s="336"/>
      <c r="C103" s="337"/>
      <c r="D103" s="338"/>
      <c r="E103" s="336"/>
      <c r="F103" s="339"/>
      <c r="G103" s="336"/>
      <c r="H103" s="337"/>
      <c r="I103" s="340">
        <f t="shared" si="4"/>
        <v>0</v>
      </c>
      <c r="J103" s="341">
        <f t="shared" si="4"/>
        <v>0</v>
      </c>
      <c r="K103" s="339"/>
      <c r="L103" s="339" t="str">
        <f t="shared" si="5"/>
        <v/>
      </c>
      <c r="M103" s="342" t="str">
        <f t="shared" si="6"/>
        <v/>
      </c>
    </row>
    <row r="104" spans="1:13">
      <c r="A104" s="335">
        <f t="shared" si="0"/>
        <v>102</v>
      </c>
      <c r="B104" s="336"/>
      <c r="C104" s="337"/>
      <c r="D104" s="338"/>
      <c r="E104" s="336"/>
      <c r="F104" s="339"/>
      <c r="G104" s="336"/>
      <c r="H104" s="337"/>
      <c r="I104" s="340">
        <f t="shared" si="4"/>
        <v>0</v>
      </c>
      <c r="J104" s="341">
        <f t="shared" si="4"/>
        <v>0</v>
      </c>
      <c r="K104" s="339"/>
      <c r="L104" s="339" t="str">
        <f t="shared" si="5"/>
        <v/>
      </c>
      <c r="M104" s="342" t="str">
        <f t="shared" si="6"/>
        <v/>
      </c>
    </row>
    <row r="105" spans="1:13">
      <c r="A105" s="335">
        <f t="shared" si="0"/>
        <v>103</v>
      </c>
      <c r="B105" s="336"/>
      <c r="C105" s="337"/>
      <c r="D105" s="338"/>
      <c r="E105" s="336"/>
      <c r="F105" s="339"/>
      <c r="G105" s="336"/>
      <c r="H105" s="337"/>
      <c r="I105" s="340">
        <f t="shared" si="4"/>
        <v>0</v>
      </c>
      <c r="J105" s="341">
        <f t="shared" si="4"/>
        <v>0</v>
      </c>
      <c r="K105" s="339"/>
      <c r="L105" s="339" t="str">
        <f t="shared" si="5"/>
        <v/>
      </c>
      <c r="M105" s="342" t="str">
        <f t="shared" si="6"/>
        <v/>
      </c>
    </row>
    <row r="106" spans="1:13">
      <c r="A106" s="335">
        <f t="shared" si="0"/>
        <v>104</v>
      </c>
      <c r="B106" s="336"/>
      <c r="C106" s="337"/>
      <c r="D106" s="338"/>
      <c r="E106" s="336"/>
      <c r="F106" s="339"/>
      <c r="G106" s="336"/>
      <c r="H106" s="337"/>
      <c r="I106" s="340">
        <f t="shared" si="4"/>
        <v>0</v>
      </c>
      <c r="J106" s="341">
        <f t="shared" si="4"/>
        <v>0</v>
      </c>
      <c r="K106" s="339"/>
      <c r="L106" s="339" t="str">
        <f t="shared" si="5"/>
        <v/>
      </c>
      <c r="M106" s="342" t="str">
        <f t="shared" si="6"/>
        <v/>
      </c>
    </row>
    <row r="107" spans="1:13">
      <c r="A107" s="335">
        <f t="shared" si="0"/>
        <v>105</v>
      </c>
      <c r="B107" s="336"/>
      <c r="C107" s="337"/>
      <c r="D107" s="338"/>
      <c r="E107" s="336"/>
      <c r="F107" s="339"/>
      <c r="G107" s="336"/>
      <c r="H107" s="337"/>
      <c r="I107" s="340">
        <f t="shared" si="4"/>
        <v>0</v>
      </c>
      <c r="J107" s="341">
        <f t="shared" si="4"/>
        <v>0</v>
      </c>
      <c r="K107" s="339"/>
      <c r="L107" s="339" t="str">
        <f t="shared" si="5"/>
        <v/>
      </c>
      <c r="M107" s="342" t="str">
        <f t="shared" si="6"/>
        <v/>
      </c>
    </row>
    <row r="108" spans="1:13">
      <c r="A108" s="335">
        <f t="shared" si="0"/>
        <v>106</v>
      </c>
      <c r="B108" s="336"/>
      <c r="C108" s="337"/>
      <c r="D108" s="338"/>
      <c r="E108" s="336"/>
      <c r="F108" s="339"/>
      <c r="G108" s="336"/>
      <c r="H108" s="337"/>
      <c r="I108" s="340">
        <f t="shared" si="4"/>
        <v>0</v>
      </c>
      <c r="J108" s="341">
        <f t="shared" si="4"/>
        <v>0</v>
      </c>
      <c r="K108" s="339"/>
      <c r="L108" s="339" t="str">
        <f t="shared" si="5"/>
        <v/>
      </c>
      <c r="M108" s="342" t="str">
        <f t="shared" si="6"/>
        <v/>
      </c>
    </row>
    <row r="109" spans="1:13">
      <c r="A109" s="335">
        <f t="shared" si="0"/>
        <v>107</v>
      </c>
      <c r="B109" s="336"/>
      <c r="C109" s="337"/>
      <c r="D109" s="338"/>
      <c r="E109" s="336"/>
      <c r="F109" s="339"/>
      <c r="G109" s="336"/>
      <c r="H109" s="337"/>
      <c r="I109" s="340">
        <f t="shared" si="4"/>
        <v>0</v>
      </c>
      <c r="J109" s="341">
        <f t="shared" si="4"/>
        <v>0</v>
      </c>
      <c r="K109" s="339"/>
      <c r="L109" s="339" t="str">
        <f t="shared" si="5"/>
        <v/>
      </c>
      <c r="M109" s="342" t="str">
        <f t="shared" si="6"/>
        <v/>
      </c>
    </row>
    <row r="110" spans="1:13">
      <c r="A110" s="335">
        <f t="shared" si="0"/>
        <v>108</v>
      </c>
      <c r="B110" s="336"/>
      <c r="C110" s="337"/>
      <c r="D110" s="338"/>
      <c r="E110" s="336"/>
      <c r="F110" s="339"/>
      <c r="G110" s="336"/>
      <c r="H110" s="337"/>
      <c r="I110" s="340">
        <f t="shared" si="4"/>
        <v>0</v>
      </c>
      <c r="J110" s="341">
        <f t="shared" si="4"/>
        <v>0</v>
      </c>
      <c r="K110" s="339"/>
      <c r="L110" s="339" t="str">
        <f t="shared" si="5"/>
        <v/>
      </c>
      <c r="M110" s="342" t="str">
        <f t="shared" si="6"/>
        <v/>
      </c>
    </row>
    <row r="111" spans="1:13">
      <c r="A111" s="335">
        <f t="shared" si="0"/>
        <v>109</v>
      </c>
      <c r="B111" s="336"/>
      <c r="C111" s="337"/>
      <c r="D111" s="338"/>
      <c r="E111" s="336"/>
      <c r="F111" s="339"/>
      <c r="G111" s="336"/>
      <c r="H111" s="337"/>
      <c r="I111" s="340">
        <f t="shared" si="4"/>
        <v>0</v>
      </c>
      <c r="J111" s="341">
        <f t="shared" si="4"/>
        <v>0</v>
      </c>
      <c r="K111" s="339"/>
      <c r="L111" s="339" t="str">
        <f t="shared" si="5"/>
        <v/>
      </c>
      <c r="M111" s="342" t="str">
        <f t="shared" si="6"/>
        <v/>
      </c>
    </row>
    <row r="112" spans="1:13">
      <c r="A112" s="335">
        <f t="shared" si="0"/>
        <v>110</v>
      </c>
      <c r="B112" s="336"/>
      <c r="C112" s="337"/>
      <c r="D112" s="338"/>
      <c r="E112" s="336"/>
      <c r="F112" s="339"/>
      <c r="G112" s="336"/>
      <c r="H112" s="337"/>
      <c r="I112" s="340">
        <f t="shared" si="4"/>
        <v>0</v>
      </c>
      <c r="J112" s="341">
        <f t="shared" si="4"/>
        <v>0</v>
      </c>
      <c r="K112" s="339"/>
      <c r="L112" s="339" t="str">
        <f t="shared" si="5"/>
        <v/>
      </c>
      <c r="M112" s="342" t="str">
        <f t="shared" si="6"/>
        <v/>
      </c>
    </row>
    <row r="113" spans="1:13">
      <c r="A113" s="335">
        <f t="shared" si="0"/>
        <v>111</v>
      </c>
      <c r="B113" s="336"/>
      <c r="C113" s="337"/>
      <c r="D113" s="338"/>
      <c r="E113" s="336"/>
      <c r="F113" s="339"/>
      <c r="G113" s="336"/>
      <c r="H113" s="337"/>
      <c r="I113" s="340">
        <f t="shared" si="4"/>
        <v>0</v>
      </c>
      <c r="J113" s="341">
        <f t="shared" si="4"/>
        <v>0</v>
      </c>
      <c r="K113" s="339"/>
      <c r="L113" s="339" t="str">
        <f t="shared" si="5"/>
        <v/>
      </c>
      <c r="M113" s="342" t="str">
        <f t="shared" si="6"/>
        <v/>
      </c>
    </row>
    <row r="114" spans="1:13">
      <c r="A114" s="335">
        <f t="shared" si="0"/>
        <v>112</v>
      </c>
      <c r="B114" s="336"/>
      <c r="C114" s="337"/>
      <c r="D114" s="338"/>
      <c r="E114" s="336"/>
      <c r="F114" s="339"/>
      <c r="G114" s="336"/>
      <c r="H114" s="337"/>
      <c r="I114" s="340">
        <f t="shared" si="4"/>
        <v>0</v>
      </c>
      <c r="J114" s="341">
        <f t="shared" si="4"/>
        <v>0</v>
      </c>
      <c r="K114" s="339"/>
      <c r="L114" s="339" t="str">
        <f t="shared" si="5"/>
        <v/>
      </c>
      <c r="M114" s="342" t="str">
        <f t="shared" si="6"/>
        <v/>
      </c>
    </row>
    <row r="115" spans="1:13">
      <c r="A115" s="335">
        <f t="shared" si="0"/>
        <v>113</v>
      </c>
      <c r="B115" s="336"/>
      <c r="C115" s="337"/>
      <c r="D115" s="338"/>
      <c r="E115" s="336"/>
      <c r="F115" s="339"/>
      <c r="G115" s="336"/>
      <c r="H115" s="337"/>
      <c r="I115" s="340">
        <f t="shared" si="4"/>
        <v>0</v>
      </c>
      <c r="J115" s="341">
        <f t="shared" si="4"/>
        <v>0</v>
      </c>
      <c r="K115" s="339"/>
      <c r="L115" s="339" t="str">
        <f t="shared" si="5"/>
        <v/>
      </c>
      <c r="M115" s="342" t="str">
        <f t="shared" si="6"/>
        <v/>
      </c>
    </row>
    <row r="116" spans="1:13">
      <c r="A116" s="335">
        <f t="shared" si="0"/>
        <v>114</v>
      </c>
      <c r="B116" s="336"/>
      <c r="C116" s="337"/>
      <c r="D116" s="338"/>
      <c r="E116" s="336"/>
      <c r="F116" s="339"/>
      <c r="G116" s="336"/>
      <c r="H116" s="337"/>
      <c r="I116" s="340">
        <f t="shared" si="4"/>
        <v>0</v>
      </c>
      <c r="J116" s="341">
        <f t="shared" si="4"/>
        <v>0</v>
      </c>
      <c r="K116" s="339"/>
      <c r="L116" s="339" t="str">
        <f t="shared" si="5"/>
        <v/>
      </c>
      <c r="M116" s="342" t="str">
        <f t="shared" si="6"/>
        <v/>
      </c>
    </row>
    <row r="117" spans="1:13">
      <c r="A117" s="335">
        <f t="shared" si="0"/>
        <v>115</v>
      </c>
      <c r="B117" s="336"/>
      <c r="C117" s="337"/>
      <c r="D117" s="338"/>
      <c r="E117" s="336"/>
      <c r="F117" s="339"/>
      <c r="G117" s="336"/>
      <c r="H117" s="337"/>
      <c r="I117" s="340">
        <f t="shared" si="4"/>
        <v>0</v>
      </c>
      <c r="J117" s="341">
        <f t="shared" si="4"/>
        <v>0</v>
      </c>
      <c r="K117" s="339"/>
      <c r="L117" s="339" t="str">
        <f t="shared" si="5"/>
        <v/>
      </c>
      <c r="M117" s="342" t="str">
        <f t="shared" si="6"/>
        <v/>
      </c>
    </row>
    <row r="118" spans="1:13">
      <c r="A118" s="335">
        <f t="shared" si="0"/>
        <v>116</v>
      </c>
      <c r="B118" s="336"/>
      <c r="C118" s="337"/>
      <c r="D118" s="338"/>
      <c r="E118" s="336"/>
      <c r="F118" s="339"/>
      <c r="G118" s="336"/>
      <c r="H118" s="337"/>
      <c r="I118" s="340">
        <f t="shared" si="4"/>
        <v>0</v>
      </c>
      <c r="J118" s="341">
        <f t="shared" si="4"/>
        <v>0</v>
      </c>
      <c r="K118" s="339"/>
      <c r="L118" s="339" t="str">
        <f t="shared" si="5"/>
        <v/>
      </c>
      <c r="M118" s="342" t="str">
        <f t="shared" si="6"/>
        <v/>
      </c>
    </row>
    <row r="119" spans="1:13">
      <c r="A119" s="335">
        <f t="shared" si="0"/>
        <v>117</v>
      </c>
      <c r="B119" s="336"/>
      <c r="C119" s="337"/>
      <c r="D119" s="338"/>
      <c r="E119" s="336"/>
      <c r="F119" s="339"/>
      <c r="G119" s="336"/>
      <c r="H119" s="337"/>
      <c r="I119" s="340">
        <f t="shared" si="4"/>
        <v>0</v>
      </c>
      <c r="J119" s="341">
        <f t="shared" si="4"/>
        <v>0</v>
      </c>
      <c r="K119" s="339"/>
      <c r="L119" s="339" t="str">
        <f t="shared" si="5"/>
        <v/>
      </c>
      <c r="M119" s="342" t="str">
        <f t="shared" si="6"/>
        <v/>
      </c>
    </row>
    <row r="120" spans="1:13">
      <c r="A120" s="335">
        <f t="shared" si="0"/>
        <v>118</v>
      </c>
      <c r="B120" s="336"/>
      <c r="C120" s="337"/>
      <c r="D120" s="338"/>
      <c r="E120" s="336"/>
      <c r="F120" s="339"/>
      <c r="G120" s="336"/>
      <c r="H120" s="337"/>
      <c r="I120" s="340">
        <f t="shared" si="4"/>
        <v>0</v>
      </c>
      <c r="J120" s="341">
        <f t="shared" si="4"/>
        <v>0</v>
      </c>
      <c r="K120" s="339"/>
      <c r="L120" s="339" t="str">
        <f t="shared" si="5"/>
        <v/>
      </c>
      <c r="M120" s="342" t="str">
        <f t="shared" si="6"/>
        <v/>
      </c>
    </row>
    <row r="121" spans="1:13">
      <c r="A121" s="335">
        <f t="shared" si="0"/>
        <v>119</v>
      </c>
      <c r="B121" s="336"/>
      <c r="C121" s="337"/>
      <c r="D121" s="338"/>
      <c r="E121" s="336"/>
      <c r="F121" s="339"/>
      <c r="G121" s="336"/>
      <c r="H121" s="337"/>
      <c r="I121" s="340">
        <f t="shared" si="4"/>
        <v>0</v>
      </c>
      <c r="J121" s="341">
        <f t="shared" si="4"/>
        <v>0</v>
      </c>
      <c r="K121" s="339"/>
      <c r="L121" s="339" t="str">
        <f t="shared" si="5"/>
        <v/>
      </c>
      <c r="M121" s="342" t="str">
        <f t="shared" si="6"/>
        <v/>
      </c>
    </row>
    <row r="122" spans="1:13">
      <c r="A122" s="335">
        <f t="shared" si="0"/>
        <v>120</v>
      </c>
      <c r="B122" s="336"/>
      <c r="C122" s="337"/>
      <c r="D122" s="338"/>
      <c r="E122" s="336"/>
      <c r="F122" s="339"/>
      <c r="G122" s="336"/>
      <c r="H122" s="337"/>
      <c r="I122" s="340">
        <f t="shared" si="4"/>
        <v>0</v>
      </c>
      <c r="J122" s="341">
        <f t="shared" si="4"/>
        <v>0</v>
      </c>
      <c r="K122" s="339"/>
      <c r="L122" s="339" t="str">
        <f t="shared" si="5"/>
        <v/>
      </c>
      <c r="M122" s="342" t="str">
        <f t="shared" si="6"/>
        <v/>
      </c>
    </row>
    <row r="123" spans="1:13">
      <c r="A123" s="335">
        <f t="shared" si="0"/>
        <v>121</v>
      </c>
      <c r="B123" s="336"/>
      <c r="C123" s="337"/>
      <c r="D123" s="338"/>
      <c r="E123" s="336"/>
      <c r="F123" s="339"/>
      <c r="G123" s="336"/>
      <c r="H123" s="337"/>
      <c r="I123" s="340">
        <f t="shared" si="4"/>
        <v>0</v>
      </c>
      <c r="J123" s="341">
        <f t="shared" si="4"/>
        <v>0</v>
      </c>
      <c r="K123" s="339"/>
      <c r="L123" s="339" t="str">
        <f t="shared" si="5"/>
        <v/>
      </c>
      <c r="M123" s="342" t="str">
        <f t="shared" si="6"/>
        <v/>
      </c>
    </row>
    <row r="124" spans="1:13">
      <c r="A124" s="335">
        <f t="shared" si="0"/>
        <v>122</v>
      </c>
      <c r="B124" s="336"/>
      <c r="C124" s="337"/>
      <c r="D124" s="338"/>
      <c r="E124" s="336"/>
      <c r="F124" s="339"/>
      <c r="G124" s="336"/>
      <c r="H124" s="337"/>
      <c r="I124" s="340">
        <f t="shared" si="4"/>
        <v>0</v>
      </c>
      <c r="J124" s="341">
        <f t="shared" si="4"/>
        <v>0</v>
      </c>
      <c r="K124" s="339"/>
      <c r="L124" s="339" t="str">
        <f t="shared" si="5"/>
        <v/>
      </c>
      <c r="M124" s="342" t="str">
        <f t="shared" si="6"/>
        <v/>
      </c>
    </row>
    <row r="125" spans="1:13">
      <c r="A125" s="335">
        <f t="shared" si="0"/>
        <v>123</v>
      </c>
      <c r="B125" s="336"/>
      <c r="C125" s="337"/>
      <c r="D125" s="338"/>
      <c r="E125" s="336"/>
      <c r="F125" s="339"/>
      <c r="G125" s="336"/>
      <c r="H125" s="337"/>
      <c r="I125" s="340">
        <f t="shared" si="4"/>
        <v>0</v>
      </c>
      <c r="J125" s="341">
        <f t="shared" si="4"/>
        <v>0</v>
      </c>
      <c r="K125" s="339"/>
      <c r="L125" s="339" t="str">
        <f t="shared" si="5"/>
        <v/>
      </c>
      <c r="M125" s="342" t="str">
        <f t="shared" si="6"/>
        <v/>
      </c>
    </row>
    <row r="126" spans="1:13">
      <c r="A126" s="335">
        <f t="shared" si="0"/>
        <v>124</v>
      </c>
      <c r="B126" s="336"/>
      <c r="C126" s="337"/>
      <c r="D126" s="338"/>
      <c r="E126" s="336"/>
      <c r="F126" s="339"/>
      <c r="G126" s="336"/>
      <c r="H126" s="337"/>
      <c r="I126" s="340">
        <f t="shared" si="4"/>
        <v>0</v>
      </c>
      <c r="J126" s="341">
        <f t="shared" si="4"/>
        <v>0</v>
      </c>
      <c r="K126" s="339"/>
      <c r="L126" s="339" t="str">
        <f t="shared" si="5"/>
        <v/>
      </c>
      <c r="M126" s="342" t="str">
        <f t="shared" si="6"/>
        <v/>
      </c>
    </row>
    <row r="127" spans="1:13">
      <c r="A127" s="335">
        <f t="shared" si="0"/>
        <v>125</v>
      </c>
      <c r="B127" s="336"/>
      <c r="C127" s="337"/>
      <c r="D127" s="338"/>
      <c r="E127" s="336"/>
      <c r="F127" s="339"/>
      <c r="G127" s="336"/>
      <c r="H127" s="337"/>
      <c r="I127" s="340">
        <f t="shared" si="4"/>
        <v>0</v>
      </c>
      <c r="J127" s="341">
        <f t="shared" si="4"/>
        <v>0</v>
      </c>
      <c r="K127" s="339"/>
      <c r="L127" s="339" t="str">
        <f t="shared" si="5"/>
        <v/>
      </c>
      <c r="M127" s="342" t="str">
        <f t="shared" si="6"/>
        <v/>
      </c>
    </row>
    <row r="128" spans="1:13">
      <c r="A128" s="335">
        <f t="shared" si="0"/>
        <v>126</v>
      </c>
      <c r="B128" s="336"/>
      <c r="C128" s="337"/>
      <c r="D128" s="338"/>
      <c r="E128" s="336"/>
      <c r="F128" s="339"/>
      <c r="G128" s="336"/>
      <c r="H128" s="337"/>
      <c r="I128" s="340">
        <f t="shared" si="4"/>
        <v>0</v>
      </c>
      <c r="J128" s="341">
        <f t="shared" si="4"/>
        <v>0</v>
      </c>
      <c r="K128" s="339"/>
      <c r="L128" s="339" t="str">
        <f t="shared" si="5"/>
        <v/>
      </c>
      <c r="M128" s="342" t="str">
        <f t="shared" si="6"/>
        <v/>
      </c>
    </row>
    <row r="129" spans="1:13">
      <c r="A129" s="335">
        <f t="shared" si="0"/>
        <v>127</v>
      </c>
      <c r="B129" s="336"/>
      <c r="C129" s="337"/>
      <c r="D129" s="338"/>
      <c r="E129" s="336"/>
      <c r="F129" s="339"/>
      <c r="G129" s="336"/>
      <c r="H129" s="337"/>
      <c r="I129" s="340">
        <f t="shared" si="4"/>
        <v>0</v>
      </c>
      <c r="J129" s="341">
        <f t="shared" si="4"/>
        <v>0</v>
      </c>
      <c r="K129" s="339"/>
      <c r="L129" s="339" t="str">
        <f t="shared" si="5"/>
        <v/>
      </c>
      <c r="M129" s="342" t="str">
        <f t="shared" si="6"/>
        <v/>
      </c>
    </row>
    <row r="130" spans="1:13">
      <c r="A130" s="335">
        <f t="shared" si="0"/>
        <v>128</v>
      </c>
      <c r="B130" s="336"/>
      <c r="C130" s="337"/>
      <c r="D130" s="338"/>
      <c r="E130" s="336"/>
      <c r="F130" s="339"/>
      <c r="G130" s="336"/>
      <c r="H130" s="337"/>
      <c r="I130" s="340">
        <f t="shared" si="4"/>
        <v>0</v>
      </c>
      <c r="J130" s="341">
        <f t="shared" si="4"/>
        <v>0</v>
      </c>
      <c r="K130" s="339"/>
      <c r="L130" s="339" t="str">
        <f t="shared" si="5"/>
        <v/>
      </c>
      <c r="M130" s="342" t="str">
        <f t="shared" si="6"/>
        <v/>
      </c>
    </row>
    <row r="131" spans="1:13">
      <c r="A131" s="335">
        <f t="shared" si="0"/>
        <v>129</v>
      </c>
      <c r="B131" s="336"/>
      <c r="C131" s="337"/>
      <c r="D131" s="338"/>
      <c r="E131" s="336"/>
      <c r="F131" s="339"/>
      <c r="G131" s="336"/>
      <c r="H131" s="337"/>
      <c r="I131" s="340">
        <f t="shared" si="4"/>
        <v>0</v>
      </c>
      <c r="J131" s="341">
        <f t="shared" si="4"/>
        <v>0</v>
      </c>
      <c r="K131" s="339"/>
      <c r="L131" s="339" t="str">
        <f t="shared" si="5"/>
        <v/>
      </c>
      <c r="M131" s="342" t="str">
        <f t="shared" si="6"/>
        <v/>
      </c>
    </row>
    <row r="132" spans="1:13">
      <c r="A132" s="335">
        <f t="shared" si="0"/>
        <v>130</v>
      </c>
      <c r="B132" s="336"/>
      <c r="C132" s="337"/>
      <c r="D132" s="338"/>
      <c r="E132" s="336"/>
      <c r="F132" s="339"/>
      <c r="G132" s="336"/>
      <c r="H132" s="337"/>
      <c r="I132" s="340">
        <f t="shared" ref="I132:J195" si="7">D132</f>
        <v>0</v>
      </c>
      <c r="J132" s="341">
        <f t="shared" si="7"/>
        <v>0</v>
      </c>
      <c r="K132" s="339"/>
      <c r="L132" s="339" t="str">
        <f t="shared" ref="L132:L195" si="8">IF(AND(F132=0,K132=0),"",K132-F132)</f>
        <v/>
      </c>
      <c r="M132" s="342" t="str">
        <f t="shared" si="6"/>
        <v/>
      </c>
    </row>
    <row r="133" spans="1:13">
      <c r="A133" s="335">
        <f t="shared" si="0"/>
        <v>131</v>
      </c>
      <c r="B133" s="336"/>
      <c r="C133" s="337"/>
      <c r="D133" s="338"/>
      <c r="E133" s="336"/>
      <c r="F133" s="339"/>
      <c r="G133" s="336"/>
      <c r="H133" s="337"/>
      <c r="I133" s="340">
        <f t="shared" si="7"/>
        <v>0</v>
      </c>
      <c r="J133" s="341">
        <f t="shared" si="7"/>
        <v>0</v>
      </c>
      <c r="K133" s="339"/>
      <c r="L133" s="339" t="str">
        <f t="shared" si="8"/>
        <v/>
      </c>
      <c r="M133" s="342" t="str">
        <f t="shared" ref="M133:M196" si="9">IF(OR(F133&gt;0,K133&gt;0),"印刷範囲","")</f>
        <v/>
      </c>
    </row>
    <row r="134" spans="1:13">
      <c r="A134" s="335">
        <f t="shared" si="0"/>
        <v>132</v>
      </c>
      <c r="B134" s="336"/>
      <c r="C134" s="337"/>
      <c r="D134" s="338"/>
      <c r="E134" s="336"/>
      <c r="F134" s="339"/>
      <c r="G134" s="336"/>
      <c r="H134" s="337"/>
      <c r="I134" s="340">
        <f t="shared" si="7"/>
        <v>0</v>
      </c>
      <c r="J134" s="341">
        <f t="shared" si="7"/>
        <v>0</v>
      </c>
      <c r="K134" s="339"/>
      <c r="L134" s="339" t="str">
        <f t="shared" si="8"/>
        <v/>
      </c>
      <c r="M134" s="342" t="str">
        <f t="shared" si="9"/>
        <v/>
      </c>
    </row>
    <row r="135" spans="1:13">
      <c r="A135" s="335">
        <f t="shared" si="0"/>
        <v>133</v>
      </c>
      <c r="B135" s="336"/>
      <c r="C135" s="337"/>
      <c r="D135" s="338"/>
      <c r="E135" s="336"/>
      <c r="F135" s="339"/>
      <c r="G135" s="336"/>
      <c r="H135" s="337"/>
      <c r="I135" s="340">
        <f t="shared" si="7"/>
        <v>0</v>
      </c>
      <c r="J135" s="341">
        <f t="shared" si="7"/>
        <v>0</v>
      </c>
      <c r="K135" s="339"/>
      <c r="L135" s="339" t="str">
        <f t="shared" si="8"/>
        <v/>
      </c>
      <c r="M135" s="342" t="str">
        <f t="shared" si="9"/>
        <v/>
      </c>
    </row>
    <row r="136" spans="1:13">
      <c r="A136" s="335">
        <f t="shared" si="0"/>
        <v>134</v>
      </c>
      <c r="B136" s="336"/>
      <c r="C136" s="337"/>
      <c r="D136" s="338"/>
      <c r="E136" s="336"/>
      <c r="F136" s="339"/>
      <c r="G136" s="336"/>
      <c r="H136" s="337"/>
      <c r="I136" s="340">
        <f t="shared" si="7"/>
        <v>0</v>
      </c>
      <c r="J136" s="341">
        <f t="shared" si="7"/>
        <v>0</v>
      </c>
      <c r="K136" s="339"/>
      <c r="L136" s="339" t="str">
        <f t="shared" si="8"/>
        <v/>
      </c>
      <c r="M136" s="342" t="str">
        <f t="shared" si="9"/>
        <v/>
      </c>
    </row>
    <row r="137" spans="1:13">
      <c r="A137" s="335">
        <f t="shared" si="0"/>
        <v>135</v>
      </c>
      <c r="B137" s="336"/>
      <c r="C137" s="337"/>
      <c r="D137" s="338"/>
      <c r="E137" s="336"/>
      <c r="F137" s="339"/>
      <c r="G137" s="336"/>
      <c r="H137" s="337"/>
      <c r="I137" s="340">
        <f t="shared" si="7"/>
        <v>0</v>
      </c>
      <c r="J137" s="341">
        <f t="shared" si="7"/>
        <v>0</v>
      </c>
      <c r="K137" s="339"/>
      <c r="L137" s="339" t="str">
        <f t="shared" si="8"/>
        <v/>
      </c>
      <c r="M137" s="342" t="str">
        <f t="shared" si="9"/>
        <v/>
      </c>
    </row>
    <row r="138" spans="1:13">
      <c r="A138" s="335">
        <f t="shared" si="0"/>
        <v>136</v>
      </c>
      <c r="B138" s="336"/>
      <c r="C138" s="337"/>
      <c r="D138" s="338"/>
      <c r="E138" s="336"/>
      <c r="F138" s="339"/>
      <c r="G138" s="336"/>
      <c r="H138" s="337"/>
      <c r="I138" s="340">
        <f t="shared" si="7"/>
        <v>0</v>
      </c>
      <c r="J138" s="341">
        <f t="shared" si="7"/>
        <v>0</v>
      </c>
      <c r="K138" s="339"/>
      <c r="L138" s="339" t="str">
        <f t="shared" si="8"/>
        <v/>
      </c>
      <c r="M138" s="342" t="str">
        <f t="shared" si="9"/>
        <v/>
      </c>
    </row>
    <row r="139" spans="1:13">
      <c r="A139" s="335">
        <f t="shared" si="0"/>
        <v>137</v>
      </c>
      <c r="B139" s="336"/>
      <c r="C139" s="337"/>
      <c r="D139" s="338"/>
      <c r="E139" s="336"/>
      <c r="F139" s="339"/>
      <c r="G139" s="336"/>
      <c r="H139" s="337"/>
      <c r="I139" s="340">
        <f t="shared" si="7"/>
        <v>0</v>
      </c>
      <c r="J139" s="341">
        <f t="shared" si="7"/>
        <v>0</v>
      </c>
      <c r="K139" s="339"/>
      <c r="L139" s="339" t="str">
        <f t="shared" si="8"/>
        <v/>
      </c>
      <c r="M139" s="342" t="str">
        <f t="shared" si="9"/>
        <v/>
      </c>
    </row>
    <row r="140" spans="1:13">
      <c r="A140" s="335">
        <f t="shared" si="0"/>
        <v>138</v>
      </c>
      <c r="B140" s="336"/>
      <c r="C140" s="337"/>
      <c r="D140" s="338"/>
      <c r="E140" s="336"/>
      <c r="F140" s="339"/>
      <c r="G140" s="336"/>
      <c r="H140" s="337"/>
      <c r="I140" s="340">
        <f t="shared" si="7"/>
        <v>0</v>
      </c>
      <c r="J140" s="341">
        <f t="shared" si="7"/>
        <v>0</v>
      </c>
      <c r="K140" s="339"/>
      <c r="L140" s="339" t="str">
        <f t="shared" si="8"/>
        <v/>
      </c>
      <c r="M140" s="342" t="str">
        <f t="shared" si="9"/>
        <v/>
      </c>
    </row>
    <row r="141" spans="1:13">
      <c r="A141" s="335">
        <f t="shared" si="0"/>
        <v>139</v>
      </c>
      <c r="B141" s="336"/>
      <c r="C141" s="337"/>
      <c r="D141" s="338"/>
      <c r="E141" s="336"/>
      <c r="F141" s="339"/>
      <c r="G141" s="336"/>
      <c r="H141" s="337"/>
      <c r="I141" s="340">
        <f t="shared" si="7"/>
        <v>0</v>
      </c>
      <c r="J141" s="341">
        <f t="shared" si="7"/>
        <v>0</v>
      </c>
      <c r="K141" s="339"/>
      <c r="L141" s="339" t="str">
        <f t="shared" si="8"/>
        <v/>
      </c>
      <c r="M141" s="342" t="str">
        <f t="shared" si="9"/>
        <v/>
      </c>
    </row>
    <row r="142" spans="1:13">
      <c r="A142" s="335">
        <f t="shared" si="0"/>
        <v>140</v>
      </c>
      <c r="B142" s="336"/>
      <c r="C142" s="337"/>
      <c r="D142" s="338"/>
      <c r="E142" s="336"/>
      <c r="F142" s="339"/>
      <c r="G142" s="336"/>
      <c r="H142" s="337"/>
      <c r="I142" s="340">
        <f t="shared" si="7"/>
        <v>0</v>
      </c>
      <c r="J142" s="341">
        <f t="shared" si="7"/>
        <v>0</v>
      </c>
      <c r="K142" s="339"/>
      <c r="L142" s="339" t="str">
        <f t="shared" si="8"/>
        <v/>
      </c>
      <c r="M142" s="342" t="str">
        <f t="shared" si="9"/>
        <v/>
      </c>
    </row>
    <row r="143" spans="1:13">
      <c r="A143" s="335">
        <f t="shared" si="0"/>
        <v>141</v>
      </c>
      <c r="B143" s="336"/>
      <c r="C143" s="337"/>
      <c r="D143" s="338"/>
      <c r="E143" s="336"/>
      <c r="F143" s="339"/>
      <c r="G143" s="336"/>
      <c r="H143" s="337"/>
      <c r="I143" s="340">
        <f t="shared" si="7"/>
        <v>0</v>
      </c>
      <c r="J143" s="341">
        <f t="shared" si="7"/>
        <v>0</v>
      </c>
      <c r="K143" s="339"/>
      <c r="L143" s="339" t="str">
        <f t="shared" si="8"/>
        <v/>
      </c>
      <c r="M143" s="342" t="str">
        <f t="shared" si="9"/>
        <v/>
      </c>
    </row>
    <row r="144" spans="1:13">
      <c r="A144" s="335">
        <f t="shared" si="0"/>
        <v>142</v>
      </c>
      <c r="B144" s="336"/>
      <c r="C144" s="337"/>
      <c r="D144" s="338"/>
      <c r="E144" s="336"/>
      <c r="F144" s="339"/>
      <c r="G144" s="336"/>
      <c r="H144" s="337"/>
      <c r="I144" s="340">
        <f t="shared" si="7"/>
        <v>0</v>
      </c>
      <c r="J144" s="341">
        <f t="shared" si="7"/>
        <v>0</v>
      </c>
      <c r="K144" s="339"/>
      <c r="L144" s="339" t="str">
        <f t="shared" si="8"/>
        <v/>
      </c>
      <c r="M144" s="342" t="str">
        <f t="shared" si="9"/>
        <v/>
      </c>
    </row>
    <row r="145" spans="1:13">
      <c r="A145" s="335">
        <f t="shared" si="0"/>
        <v>143</v>
      </c>
      <c r="B145" s="336"/>
      <c r="C145" s="337"/>
      <c r="D145" s="338"/>
      <c r="E145" s="336"/>
      <c r="F145" s="339"/>
      <c r="G145" s="336"/>
      <c r="H145" s="337"/>
      <c r="I145" s="340">
        <f t="shared" si="7"/>
        <v>0</v>
      </c>
      <c r="J145" s="341">
        <f t="shared" si="7"/>
        <v>0</v>
      </c>
      <c r="K145" s="339"/>
      <c r="L145" s="339" t="str">
        <f t="shared" si="8"/>
        <v/>
      </c>
      <c r="M145" s="342" t="str">
        <f t="shared" si="9"/>
        <v/>
      </c>
    </row>
    <row r="146" spans="1:13">
      <c r="A146" s="335">
        <f t="shared" si="0"/>
        <v>144</v>
      </c>
      <c r="B146" s="336"/>
      <c r="C146" s="337"/>
      <c r="D146" s="338"/>
      <c r="E146" s="336"/>
      <c r="F146" s="339"/>
      <c r="G146" s="336"/>
      <c r="H146" s="337"/>
      <c r="I146" s="340">
        <f t="shared" si="7"/>
        <v>0</v>
      </c>
      <c r="J146" s="341">
        <f t="shared" si="7"/>
        <v>0</v>
      </c>
      <c r="K146" s="339"/>
      <c r="L146" s="339" t="str">
        <f t="shared" si="8"/>
        <v/>
      </c>
      <c r="M146" s="342" t="str">
        <f t="shared" si="9"/>
        <v/>
      </c>
    </row>
    <row r="147" spans="1:13">
      <c r="A147" s="335">
        <f t="shared" si="0"/>
        <v>145</v>
      </c>
      <c r="B147" s="336"/>
      <c r="C147" s="337"/>
      <c r="D147" s="338"/>
      <c r="E147" s="336"/>
      <c r="F147" s="339"/>
      <c r="G147" s="336"/>
      <c r="H147" s="337"/>
      <c r="I147" s="340">
        <f t="shared" si="7"/>
        <v>0</v>
      </c>
      <c r="J147" s="341">
        <f t="shared" si="7"/>
        <v>0</v>
      </c>
      <c r="K147" s="339"/>
      <c r="L147" s="339" t="str">
        <f t="shared" si="8"/>
        <v/>
      </c>
      <c r="M147" s="342" t="str">
        <f t="shared" si="9"/>
        <v/>
      </c>
    </row>
    <row r="148" spans="1:13">
      <c r="A148" s="335">
        <f t="shared" si="0"/>
        <v>146</v>
      </c>
      <c r="B148" s="336"/>
      <c r="C148" s="337"/>
      <c r="D148" s="338"/>
      <c r="E148" s="336"/>
      <c r="F148" s="339"/>
      <c r="G148" s="336"/>
      <c r="H148" s="337"/>
      <c r="I148" s="340">
        <f t="shared" si="7"/>
        <v>0</v>
      </c>
      <c r="J148" s="341">
        <f t="shared" si="7"/>
        <v>0</v>
      </c>
      <c r="K148" s="339"/>
      <c r="L148" s="339" t="str">
        <f t="shared" si="8"/>
        <v/>
      </c>
      <c r="M148" s="342" t="str">
        <f t="shared" si="9"/>
        <v/>
      </c>
    </row>
    <row r="149" spans="1:13">
      <c r="A149" s="335">
        <f t="shared" si="0"/>
        <v>147</v>
      </c>
      <c r="B149" s="336"/>
      <c r="C149" s="337"/>
      <c r="D149" s="338"/>
      <c r="E149" s="336"/>
      <c r="F149" s="339"/>
      <c r="G149" s="336"/>
      <c r="H149" s="337"/>
      <c r="I149" s="340">
        <f t="shared" si="7"/>
        <v>0</v>
      </c>
      <c r="J149" s="341">
        <f t="shared" si="7"/>
        <v>0</v>
      </c>
      <c r="K149" s="339"/>
      <c r="L149" s="339" t="str">
        <f t="shared" si="8"/>
        <v/>
      </c>
      <c r="M149" s="342" t="str">
        <f t="shared" si="9"/>
        <v/>
      </c>
    </row>
    <row r="150" spans="1:13">
      <c r="A150" s="335">
        <f t="shared" si="0"/>
        <v>148</v>
      </c>
      <c r="B150" s="336"/>
      <c r="C150" s="337"/>
      <c r="D150" s="338"/>
      <c r="E150" s="336"/>
      <c r="F150" s="339"/>
      <c r="G150" s="336"/>
      <c r="H150" s="337"/>
      <c r="I150" s="340">
        <f t="shared" si="7"/>
        <v>0</v>
      </c>
      <c r="J150" s="341">
        <f t="shared" si="7"/>
        <v>0</v>
      </c>
      <c r="K150" s="339"/>
      <c r="L150" s="339" t="str">
        <f t="shared" si="8"/>
        <v/>
      </c>
      <c r="M150" s="342" t="str">
        <f t="shared" si="9"/>
        <v/>
      </c>
    </row>
    <row r="151" spans="1:13">
      <c r="A151" s="335">
        <f t="shared" si="0"/>
        <v>149</v>
      </c>
      <c r="B151" s="336"/>
      <c r="C151" s="337"/>
      <c r="D151" s="338"/>
      <c r="E151" s="336"/>
      <c r="F151" s="339"/>
      <c r="G151" s="336"/>
      <c r="H151" s="337"/>
      <c r="I151" s="340">
        <f t="shared" si="7"/>
        <v>0</v>
      </c>
      <c r="J151" s="341">
        <f t="shared" si="7"/>
        <v>0</v>
      </c>
      <c r="K151" s="339"/>
      <c r="L151" s="339" t="str">
        <f t="shared" si="8"/>
        <v/>
      </c>
      <c r="M151" s="342" t="str">
        <f t="shared" si="9"/>
        <v/>
      </c>
    </row>
    <row r="152" spans="1:13">
      <c r="A152" s="335">
        <f t="shared" si="0"/>
        <v>150</v>
      </c>
      <c r="B152" s="336"/>
      <c r="C152" s="337"/>
      <c r="D152" s="338"/>
      <c r="E152" s="336"/>
      <c r="F152" s="339"/>
      <c r="G152" s="336"/>
      <c r="H152" s="337"/>
      <c r="I152" s="340">
        <f t="shared" si="7"/>
        <v>0</v>
      </c>
      <c r="J152" s="341">
        <f t="shared" si="7"/>
        <v>0</v>
      </c>
      <c r="K152" s="339"/>
      <c r="L152" s="339" t="str">
        <f t="shared" si="8"/>
        <v/>
      </c>
      <c r="M152" s="342" t="str">
        <f t="shared" si="9"/>
        <v/>
      </c>
    </row>
    <row r="153" spans="1:13">
      <c r="A153" s="335">
        <f t="shared" si="0"/>
        <v>151</v>
      </c>
      <c r="B153" s="336"/>
      <c r="C153" s="337"/>
      <c r="D153" s="338"/>
      <c r="E153" s="336"/>
      <c r="F153" s="339"/>
      <c r="G153" s="336"/>
      <c r="H153" s="337"/>
      <c r="I153" s="340">
        <f t="shared" si="7"/>
        <v>0</v>
      </c>
      <c r="J153" s="341">
        <f t="shared" si="7"/>
        <v>0</v>
      </c>
      <c r="K153" s="339"/>
      <c r="L153" s="339" t="str">
        <f t="shared" si="8"/>
        <v/>
      </c>
      <c r="M153" s="342" t="str">
        <f t="shared" si="9"/>
        <v/>
      </c>
    </row>
    <row r="154" spans="1:13">
      <c r="A154" s="335">
        <f t="shared" si="0"/>
        <v>152</v>
      </c>
      <c r="B154" s="336"/>
      <c r="C154" s="337"/>
      <c r="D154" s="338"/>
      <c r="E154" s="336"/>
      <c r="F154" s="339"/>
      <c r="G154" s="336"/>
      <c r="H154" s="337"/>
      <c r="I154" s="340">
        <f t="shared" si="7"/>
        <v>0</v>
      </c>
      <c r="J154" s="341">
        <f t="shared" si="7"/>
        <v>0</v>
      </c>
      <c r="K154" s="339"/>
      <c r="L154" s="339" t="str">
        <f t="shared" si="8"/>
        <v/>
      </c>
      <c r="M154" s="342" t="str">
        <f t="shared" si="9"/>
        <v/>
      </c>
    </row>
    <row r="155" spans="1:13">
      <c r="A155" s="335">
        <f t="shared" si="0"/>
        <v>153</v>
      </c>
      <c r="B155" s="336"/>
      <c r="C155" s="337"/>
      <c r="D155" s="338"/>
      <c r="E155" s="336"/>
      <c r="F155" s="339"/>
      <c r="G155" s="336"/>
      <c r="H155" s="337"/>
      <c r="I155" s="340">
        <f t="shared" si="7"/>
        <v>0</v>
      </c>
      <c r="J155" s="341">
        <f t="shared" si="7"/>
        <v>0</v>
      </c>
      <c r="K155" s="339"/>
      <c r="L155" s="339" t="str">
        <f t="shared" si="8"/>
        <v/>
      </c>
      <c r="M155" s="342" t="str">
        <f t="shared" si="9"/>
        <v/>
      </c>
    </row>
    <row r="156" spans="1:13">
      <c r="A156" s="335">
        <f t="shared" si="0"/>
        <v>154</v>
      </c>
      <c r="B156" s="336"/>
      <c r="C156" s="337"/>
      <c r="D156" s="338"/>
      <c r="E156" s="336"/>
      <c r="F156" s="339"/>
      <c r="G156" s="336"/>
      <c r="H156" s="337"/>
      <c r="I156" s="340">
        <f t="shared" si="7"/>
        <v>0</v>
      </c>
      <c r="J156" s="341">
        <f t="shared" si="7"/>
        <v>0</v>
      </c>
      <c r="K156" s="339"/>
      <c r="L156" s="339" t="str">
        <f t="shared" si="8"/>
        <v/>
      </c>
      <c r="M156" s="342" t="str">
        <f t="shared" si="9"/>
        <v/>
      </c>
    </row>
    <row r="157" spans="1:13">
      <c r="A157" s="335">
        <f t="shared" si="0"/>
        <v>155</v>
      </c>
      <c r="B157" s="336"/>
      <c r="C157" s="337"/>
      <c r="D157" s="338"/>
      <c r="E157" s="336"/>
      <c r="F157" s="339"/>
      <c r="G157" s="336"/>
      <c r="H157" s="337"/>
      <c r="I157" s="340">
        <f t="shared" si="7"/>
        <v>0</v>
      </c>
      <c r="J157" s="341">
        <f t="shared" si="7"/>
        <v>0</v>
      </c>
      <c r="K157" s="339"/>
      <c r="L157" s="339" t="str">
        <f t="shared" si="8"/>
        <v/>
      </c>
      <c r="M157" s="342" t="str">
        <f t="shared" si="9"/>
        <v/>
      </c>
    </row>
    <row r="158" spans="1:13">
      <c r="A158" s="335">
        <f t="shared" si="0"/>
        <v>156</v>
      </c>
      <c r="B158" s="336"/>
      <c r="C158" s="337"/>
      <c r="D158" s="338"/>
      <c r="E158" s="336"/>
      <c r="F158" s="339"/>
      <c r="G158" s="336"/>
      <c r="H158" s="337"/>
      <c r="I158" s="340">
        <f t="shared" si="7"/>
        <v>0</v>
      </c>
      <c r="J158" s="341">
        <f t="shared" si="7"/>
        <v>0</v>
      </c>
      <c r="K158" s="339"/>
      <c r="L158" s="339" t="str">
        <f t="shared" si="8"/>
        <v/>
      </c>
      <c r="M158" s="342" t="str">
        <f t="shared" si="9"/>
        <v/>
      </c>
    </row>
    <row r="159" spans="1:13">
      <c r="A159" s="335">
        <f t="shared" si="0"/>
        <v>157</v>
      </c>
      <c r="B159" s="336"/>
      <c r="C159" s="337"/>
      <c r="D159" s="338"/>
      <c r="E159" s="336"/>
      <c r="F159" s="339"/>
      <c r="G159" s="336"/>
      <c r="H159" s="337"/>
      <c r="I159" s="340">
        <f t="shared" si="7"/>
        <v>0</v>
      </c>
      <c r="J159" s="341">
        <f t="shared" si="7"/>
        <v>0</v>
      </c>
      <c r="K159" s="339"/>
      <c r="L159" s="339" t="str">
        <f t="shared" si="8"/>
        <v/>
      </c>
      <c r="M159" s="342" t="str">
        <f t="shared" si="9"/>
        <v/>
      </c>
    </row>
    <row r="160" spans="1:13">
      <c r="A160" s="335">
        <f t="shared" si="0"/>
        <v>158</v>
      </c>
      <c r="B160" s="336"/>
      <c r="C160" s="337"/>
      <c r="D160" s="338"/>
      <c r="E160" s="336"/>
      <c r="F160" s="339"/>
      <c r="G160" s="336"/>
      <c r="H160" s="337"/>
      <c r="I160" s="340">
        <f t="shared" si="7"/>
        <v>0</v>
      </c>
      <c r="J160" s="341">
        <f t="shared" si="7"/>
        <v>0</v>
      </c>
      <c r="K160" s="339"/>
      <c r="L160" s="339" t="str">
        <f t="shared" si="8"/>
        <v/>
      </c>
      <c r="M160" s="342" t="str">
        <f t="shared" si="9"/>
        <v/>
      </c>
    </row>
    <row r="161" spans="1:13">
      <c r="A161" s="335">
        <f t="shared" si="0"/>
        <v>159</v>
      </c>
      <c r="B161" s="336"/>
      <c r="C161" s="337"/>
      <c r="D161" s="338"/>
      <c r="E161" s="336"/>
      <c r="F161" s="339"/>
      <c r="G161" s="336"/>
      <c r="H161" s="337"/>
      <c r="I161" s="340">
        <f t="shared" si="7"/>
        <v>0</v>
      </c>
      <c r="J161" s="341">
        <f t="shared" si="7"/>
        <v>0</v>
      </c>
      <c r="K161" s="339"/>
      <c r="L161" s="339" t="str">
        <f t="shared" si="8"/>
        <v/>
      </c>
      <c r="M161" s="342" t="str">
        <f t="shared" si="9"/>
        <v/>
      </c>
    </row>
    <row r="162" spans="1:13">
      <c r="A162" s="335">
        <f t="shared" si="0"/>
        <v>160</v>
      </c>
      <c r="B162" s="336"/>
      <c r="C162" s="337"/>
      <c r="D162" s="338"/>
      <c r="E162" s="336"/>
      <c r="F162" s="339"/>
      <c r="G162" s="336"/>
      <c r="H162" s="337"/>
      <c r="I162" s="340">
        <f t="shared" si="7"/>
        <v>0</v>
      </c>
      <c r="J162" s="341">
        <f t="shared" si="7"/>
        <v>0</v>
      </c>
      <c r="K162" s="339"/>
      <c r="L162" s="339" t="str">
        <f t="shared" si="8"/>
        <v/>
      </c>
      <c r="M162" s="342" t="str">
        <f t="shared" si="9"/>
        <v/>
      </c>
    </row>
    <row r="163" spans="1:13">
      <c r="A163" s="335">
        <f t="shared" si="0"/>
        <v>161</v>
      </c>
      <c r="B163" s="336"/>
      <c r="C163" s="337"/>
      <c r="D163" s="338"/>
      <c r="E163" s="336"/>
      <c r="F163" s="339"/>
      <c r="G163" s="336"/>
      <c r="H163" s="337"/>
      <c r="I163" s="340">
        <f t="shared" si="7"/>
        <v>0</v>
      </c>
      <c r="J163" s="341">
        <f t="shared" si="7"/>
        <v>0</v>
      </c>
      <c r="K163" s="339"/>
      <c r="L163" s="339" t="str">
        <f t="shared" si="8"/>
        <v/>
      </c>
      <c r="M163" s="342" t="str">
        <f t="shared" si="9"/>
        <v/>
      </c>
    </row>
    <row r="164" spans="1:13">
      <c r="A164" s="335">
        <f t="shared" si="0"/>
        <v>162</v>
      </c>
      <c r="B164" s="336"/>
      <c r="C164" s="337"/>
      <c r="D164" s="338"/>
      <c r="E164" s="336"/>
      <c r="F164" s="339"/>
      <c r="G164" s="336"/>
      <c r="H164" s="337"/>
      <c r="I164" s="340">
        <f t="shared" si="7"/>
        <v>0</v>
      </c>
      <c r="J164" s="341">
        <f t="shared" si="7"/>
        <v>0</v>
      </c>
      <c r="K164" s="339"/>
      <c r="L164" s="339" t="str">
        <f t="shared" si="8"/>
        <v/>
      </c>
      <c r="M164" s="342" t="str">
        <f t="shared" si="9"/>
        <v/>
      </c>
    </row>
    <row r="165" spans="1:13">
      <c r="A165" s="335">
        <f t="shared" si="0"/>
        <v>163</v>
      </c>
      <c r="B165" s="336"/>
      <c r="C165" s="337"/>
      <c r="D165" s="338"/>
      <c r="E165" s="336"/>
      <c r="F165" s="339"/>
      <c r="G165" s="336"/>
      <c r="H165" s="337"/>
      <c r="I165" s="340">
        <f t="shared" si="7"/>
        <v>0</v>
      </c>
      <c r="J165" s="341">
        <f t="shared" si="7"/>
        <v>0</v>
      </c>
      <c r="K165" s="339"/>
      <c r="L165" s="339" t="str">
        <f t="shared" si="8"/>
        <v/>
      </c>
      <c r="M165" s="342" t="str">
        <f t="shared" si="9"/>
        <v/>
      </c>
    </row>
    <row r="166" spans="1:13">
      <c r="A166" s="335">
        <f t="shared" si="0"/>
        <v>164</v>
      </c>
      <c r="B166" s="336"/>
      <c r="C166" s="337"/>
      <c r="D166" s="338"/>
      <c r="E166" s="336"/>
      <c r="F166" s="339"/>
      <c r="G166" s="336"/>
      <c r="H166" s="337"/>
      <c r="I166" s="340">
        <f t="shared" si="7"/>
        <v>0</v>
      </c>
      <c r="J166" s="341">
        <f t="shared" si="7"/>
        <v>0</v>
      </c>
      <c r="K166" s="339"/>
      <c r="L166" s="339" t="str">
        <f t="shared" si="8"/>
        <v/>
      </c>
      <c r="M166" s="342" t="str">
        <f t="shared" si="9"/>
        <v/>
      </c>
    </row>
    <row r="167" spans="1:13">
      <c r="A167" s="335">
        <f t="shared" si="0"/>
        <v>165</v>
      </c>
      <c r="B167" s="336"/>
      <c r="C167" s="337"/>
      <c r="D167" s="338"/>
      <c r="E167" s="336"/>
      <c r="F167" s="339"/>
      <c r="G167" s="336"/>
      <c r="H167" s="337"/>
      <c r="I167" s="340">
        <f t="shared" si="7"/>
        <v>0</v>
      </c>
      <c r="J167" s="341">
        <f t="shared" si="7"/>
        <v>0</v>
      </c>
      <c r="K167" s="339"/>
      <c r="L167" s="339" t="str">
        <f t="shared" si="8"/>
        <v/>
      </c>
      <c r="M167" s="342" t="str">
        <f t="shared" si="9"/>
        <v/>
      </c>
    </row>
    <row r="168" spans="1:13">
      <c r="A168" s="335">
        <f t="shared" si="0"/>
        <v>166</v>
      </c>
      <c r="B168" s="336"/>
      <c r="C168" s="337"/>
      <c r="D168" s="338"/>
      <c r="E168" s="336"/>
      <c r="F168" s="339"/>
      <c r="G168" s="336"/>
      <c r="H168" s="337"/>
      <c r="I168" s="340">
        <f t="shared" si="7"/>
        <v>0</v>
      </c>
      <c r="J168" s="341">
        <f t="shared" si="7"/>
        <v>0</v>
      </c>
      <c r="K168" s="339"/>
      <c r="L168" s="339" t="str">
        <f t="shared" si="8"/>
        <v/>
      </c>
      <c r="M168" s="342" t="str">
        <f t="shared" si="9"/>
        <v/>
      </c>
    </row>
    <row r="169" spans="1:13">
      <c r="A169" s="335">
        <f t="shared" si="0"/>
        <v>167</v>
      </c>
      <c r="B169" s="336"/>
      <c r="C169" s="337"/>
      <c r="D169" s="338"/>
      <c r="E169" s="336"/>
      <c r="F169" s="339"/>
      <c r="G169" s="336"/>
      <c r="H169" s="337"/>
      <c r="I169" s="340">
        <f t="shared" si="7"/>
        <v>0</v>
      </c>
      <c r="J169" s="341">
        <f t="shared" si="7"/>
        <v>0</v>
      </c>
      <c r="K169" s="339"/>
      <c r="L169" s="339" t="str">
        <f t="shared" si="8"/>
        <v/>
      </c>
      <c r="M169" s="342" t="str">
        <f t="shared" si="9"/>
        <v/>
      </c>
    </row>
    <row r="170" spans="1:13">
      <c r="A170" s="335">
        <f t="shared" si="0"/>
        <v>168</v>
      </c>
      <c r="B170" s="336"/>
      <c r="C170" s="337"/>
      <c r="D170" s="338"/>
      <c r="E170" s="336"/>
      <c r="F170" s="339"/>
      <c r="G170" s="336"/>
      <c r="H170" s="337"/>
      <c r="I170" s="340">
        <f t="shared" si="7"/>
        <v>0</v>
      </c>
      <c r="J170" s="341">
        <f t="shared" si="7"/>
        <v>0</v>
      </c>
      <c r="K170" s="339"/>
      <c r="L170" s="339" t="str">
        <f t="shared" si="8"/>
        <v/>
      </c>
      <c r="M170" s="342" t="str">
        <f t="shared" si="9"/>
        <v/>
      </c>
    </row>
    <row r="171" spans="1:13">
      <c r="A171" s="335">
        <f t="shared" si="0"/>
        <v>169</v>
      </c>
      <c r="B171" s="336"/>
      <c r="C171" s="337"/>
      <c r="D171" s="338"/>
      <c r="E171" s="336"/>
      <c r="F171" s="339"/>
      <c r="G171" s="336"/>
      <c r="H171" s="337"/>
      <c r="I171" s="340">
        <f t="shared" si="7"/>
        <v>0</v>
      </c>
      <c r="J171" s="341">
        <f t="shared" si="7"/>
        <v>0</v>
      </c>
      <c r="K171" s="339"/>
      <c r="L171" s="339" t="str">
        <f t="shared" si="8"/>
        <v/>
      </c>
      <c r="M171" s="342" t="str">
        <f t="shared" si="9"/>
        <v/>
      </c>
    </row>
    <row r="172" spans="1:13">
      <c r="A172" s="335">
        <f t="shared" si="0"/>
        <v>170</v>
      </c>
      <c r="B172" s="336"/>
      <c r="C172" s="337"/>
      <c r="D172" s="338"/>
      <c r="E172" s="336"/>
      <c r="F172" s="339"/>
      <c r="G172" s="336"/>
      <c r="H172" s="337"/>
      <c r="I172" s="340">
        <f t="shared" si="7"/>
        <v>0</v>
      </c>
      <c r="J172" s="341">
        <f t="shared" si="7"/>
        <v>0</v>
      </c>
      <c r="K172" s="339"/>
      <c r="L172" s="339" t="str">
        <f t="shared" si="8"/>
        <v/>
      </c>
      <c r="M172" s="342" t="str">
        <f t="shared" si="9"/>
        <v/>
      </c>
    </row>
    <row r="173" spans="1:13">
      <c r="A173" s="335">
        <f t="shared" si="0"/>
        <v>171</v>
      </c>
      <c r="B173" s="336"/>
      <c r="C173" s="337"/>
      <c r="D173" s="338"/>
      <c r="E173" s="336"/>
      <c r="F173" s="339"/>
      <c r="G173" s="336"/>
      <c r="H173" s="337"/>
      <c r="I173" s="340">
        <f t="shared" si="7"/>
        <v>0</v>
      </c>
      <c r="J173" s="341">
        <f t="shared" si="7"/>
        <v>0</v>
      </c>
      <c r="K173" s="339"/>
      <c r="L173" s="339" t="str">
        <f t="shared" si="8"/>
        <v/>
      </c>
      <c r="M173" s="342" t="str">
        <f t="shared" si="9"/>
        <v/>
      </c>
    </row>
    <row r="174" spans="1:13">
      <c r="A174" s="335">
        <f t="shared" si="0"/>
        <v>172</v>
      </c>
      <c r="B174" s="336"/>
      <c r="C174" s="337"/>
      <c r="D174" s="338"/>
      <c r="E174" s="336"/>
      <c r="F174" s="339"/>
      <c r="G174" s="336"/>
      <c r="H174" s="337"/>
      <c r="I174" s="340">
        <f t="shared" si="7"/>
        <v>0</v>
      </c>
      <c r="J174" s="341">
        <f t="shared" si="7"/>
        <v>0</v>
      </c>
      <c r="K174" s="339"/>
      <c r="L174" s="339" t="str">
        <f t="shared" si="8"/>
        <v/>
      </c>
      <c r="M174" s="342" t="str">
        <f t="shared" si="9"/>
        <v/>
      </c>
    </row>
    <row r="175" spans="1:13">
      <c r="A175" s="335">
        <f t="shared" si="0"/>
        <v>173</v>
      </c>
      <c r="B175" s="336"/>
      <c r="C175" s="337"/>
      <c r="D175" s="338"/>
      <c r="E175" s="336"/>
      <c r="F175" s="339"/>
      <c r="G175" s="336"/>
      <c r="H175" s="337"/>
      <c r="I175" s="340">
        <f t="shared" si="7"/>
        <v>0</v>
      </c>
      <c r="J175" s="341">
        <f t="shared" si="7"/>
        <v>0</v>
      </c>
      <c r="K175" s="339"/>
      <c r="L175" s="339" t="str">
        <f t="shared" si="8"/>
        <v/>
      </c>
      <c r="M175" s="342" t="str">
        <f t="shared" si="9"/>
        <v/>
      </c>
    </row>
    <row r="176" spans="1:13">
      <c r="A176" s="335">
        <f t="shared" si="0"/>
        <v>174</v>
      </c>
      <c r="B176" s="336"/>
      <c r="C176" s="337"/>
      <c r="D176" s="338"/>
      <c r="E176" s="336"/>
      <c r="F176" s="339"/>
      <c r="G176" s="336"/>
      <c r="H176" s="337"/>
      <c r="I176" s="340">
        <f t="shared" si="7"/>
        <v>0</v>
      </c>
      <c r="J176" s="341">
        <f t="shared" si="7"/>
        <v>0</v>
      </c>
      <c r="K176" s="339"/>
      <c r="L176" s="339" t="str">
        <f t="shared" si="8"/>
        <v/>
      </c>
      <c r="M176" s="342" t="str">
        <f t="shared" si="9"/>
        <v/>
      </c>
    </row>
    <row r="177" spans="1:13">
      <c r="A177" s="335">
        <f t="shared" si="0"/>
        <v>175</v>
      </c>
      <c r="B177" s="336"/>
      <c r="C177" s="337"/>
      <c r="D177" s="338"/>
      <c r="E177" s="336"/>
      <c r="F177" s="339"/>
      <c r="G177" s="336"/>
      <c r="H177" s="337"/>
      <c r="I177" s="340">
        <f t="shared" si="7"/>
        <v>0</v>
      </c>
      <c r="J177" s="341">
        <f t="shared" si="7"/>
        <v>0</v>
      </c>
      <c r="K177" s="339"/>
      <c r="L177" s="339" t="str">
        <f t="shared" si="8"/>
        <v/>
      </c>
      <c r="M177" s="342" t="str">
        <f t="shared" si="9"/>
        <v/>
      </c>
    </row>
    <row r="178" spans="1:13">
      <c r="A178" s="335">
        <f t="shared" si="0"/>
        <v>176</v>
      </c>
      <c r="B178" s="336"/>
      <c r="C178" s="337"/>
      <c r="D178" s="338"/>
      <c r="E178" s="336"/>
      <c r="F178" s="339"/>
      <c r="G178" s="336"/>
      <c r="H178" s="337"/>
      <c r="I178" s="340">
        <f t="shared" si="7"/>
        <v>0</v>
      </c>
      <c r="J178" s="341">
        <f t="shared" si="7"/>
        <v>0</v>
      </c>
      <c r="K178" s="339"/>
      <c r="L178" s="339" t="str">
        <f t="shared" si="8"/>
        <v/>
      </c>
      <c r="M178" s="342" t="str">
        <f t="shared" si="9"/>
        <v/>
      </c>
    </row>
    <row r="179" spans="1:13">
      <c r="A179" s="335">
        <f t="shared" si="0"/>
        <v>177</v>
      </c>
      <c r="B179" s="336"/>
      <c r="C179" s="337"/>
      <c r="D179" s="338"/>
      <c r="E179" s="336"/>
      <c r="F179" s="339"/>
      <c r="G179" s="336"/>
      <c r="H179" s="337"/>
      <c r="I179" s="340">
        <f t="shared" si="7"/>
        <v>0</v>
      </c>
      <c r="J179" s="341">
        <f t="shared" si="7"/>
        <v>0</v>
      </c>
      <c r="K179" s="339"/>
      <c r="L179" s="339" t="str">
        <f t="shared" si="8"/>
        <v/>
      </c>
      <c r="M179" s="342" t="str">
        <f t="shared" si="9"/>
        <v/>
      </c>
    </row>
    <row r="180" spans="1:13">
      <c r="A180" s="335">
        <f t="shared" si="0"/>
        <v>178</v>
      </c>
      <c r="B180" s="336"/>
      <c r="C180" s="337"/>
      <c r="D180" s="338"/>
      <c r="E180" s="336"/>
      <c r="F180" s="339"/>
      <c r="G180" s="336"/>
      <c r="H180" s="337"/>
      <c r="I180" s="340">
        <f t="shared" si="7"/>
        <v>0</v>
      </c>
      <c r="J180" s="341">
        <f t="shared" si="7"/>
        <v>0</v>
      </c>
      <c r="K180" s="339"/>
      <c r="L180" s="339" t="str">
        <f t="shared" si="8"/>
        <v/>
      </c>
      <c r="M180" s="342" t="str">
        <f t="shared" si="9"/>
        <v/>
      </c>
    </row>
    <row r="181" spans="1:13">
      <c r="A181" s="335">
        <f t="shared" si="0"/>
        <v>179</v>
      </c>
      <c r="B181" s="336"/>
      <c r="C181" s="337"/>
      <c r="D181" s="338"/>
      <c r="E181" s="336"/>
      <c r="F181" s="339"/>
      <c r="G181" s="336"/>
      <c r="H181" s="337"/>
      <c r="I181" s="340">
        <f t="shared" si="7"/>
        <v>0</v>
      </c>
      <c r="J181" s="341">
        <f t="shared" si="7"/>
        <v>0</v>
      </c>
      <c r="K181" s="339"/>
      <c r="L181" s="339" t="str">
        <f t="shared" si="8"/>
        <v/>
      </c>
      <c r="M181" s="342" t="str">
        <f t="shared" si="9"/>
        <v/>
      </c>
    </row>
    <row r="182" spans="1:13">
      <c r="A182" s="335">
        <f t="shared" si="0"/>
        <v>180</v>
      </c>
      <c r="B182" s="336"/>
      <c r="C182" s="337"/>
      <c r="D182" s="338"/>
      <c r="E182" s="336"/>
      <c r="F182" s="339"/>
      <c r="G182" s="336"/>
      <c r="H182" s="337"/>
      <c r="I182" s="340">
        <f t="shared" si="7"/>
        <v>0</v>
      </c>
      <c r="J182" s="341">
        <f t="shared" si="7"/>
        <v>0</v>
      </c>
      <c r="K182" s="339"/>
      <c r="L182" s="339" t="str">
        <f t="shared" si="8"/>
        <v/>
      </c>
      <c r="M182" s="342" t="str">
        <f t="shared" si="9"/>
        <v/>
      </c>
    </row>
    <row r="183" spans="1:13">
      <c r="A183" s="335">
        <f t="shared" si="0"/>
        <v>181</v>
      </c>
      <c r="B183" s="336"/>
      <c r="C183" s="337"/>
      <c r="D183" s="338"/>
      <c r="E183" s="336"/>
      <c r="F183" s="339"/>
      <c r="G183" s="336"/>
      <c r="H183" s="337"/>
      <c r="I183" s="340">
        <f t="shared" si="7"/>
        <v>0</v>
      </c>
      <c r="J183" s="341">
        <f t="shared" si="7"/>
        <v>0</v>
      </c>
      <c r="K183" s="339"/>
      <c r="L183" s="339" t="str">
        <f t="shared" si="8"/>
        <v/>
      </c>
      <c r="M183" s="342" t="str">
        <f t="shared" si="9"/>
        <v/>
      </c>
    </row>
    <row r="184" spans="1:13">
      <c r="A184" s="335">
        <f t="shared" si="0"/>
        <v>182</v>
      </c>
      <c r="B184" s="336"/>
      <c r="C184" s="337"/>
      <c r="D184" s="338"/>
      <c r="E184" s="336"/>
      <c r="F184" s="339"/>
      <c r="G184" s="336"/>
      <c r="H184" s="337"/>
      <c r="I184" s="340">
        <f t="shared" si="7"/>
        <v>0</v>
      </c>
      <c r="J184" s="341">
        <f t="shared" si="7"/>
        <v>0</v>
      </c>
      <c r="K184" s="339"/>
      <c r="L184" s="339" t="str">
        <f t="shared" si="8"/>
        <v/>
      </c>
      <c r="M184" s="342" t="str">
        <f t="shared" si="9"/>
        <v/>
      </c>
    </row>
    <row r="185" spans="1:13">
      <c r="A185" s="335">
        <f t="shared" si="0"/>
        <v>183</v>
      </c>
      <c r="B185" s="336"/>
      <c r="C185" s="337"/>
      <c r="D185" s="338"/>
      <c r="E185" s="336"/>
      <c r="F185" s="339"/>
      <c r="G185" s="336"/>
      <c r="H185" s="337"/>
      <c r="I185" s="340">
        <f t="shared" si="7"/>
        <v>0</v>
      </c>
      <c r="J185" s="341">
        <f t="shared" si="7"/>
        <v>0</v>
      </c>
      <c r="K185" s="339"/>
      <c r="L185" s="339" t="str">
        <f t="shared" si="8"/>
        <v/>
      </c>
      <c r="M185" s="342" t="str">
        <f t="shared" si="9"/>
        <v/>
      </c>
    </row>
    <row r="186" spans="1:13">
      <c r="A186" s="335">
        <f t="shared" si="0"/>
        <v>184</v>
      </c>
      <c r="B186" s="336"/>
      <c r="C186" s="337"/>
      <c r="D186" s="338"/>
      <c r="E186" s="336"/>
      <c r="F186" s="339"/>
      <c r="G186" s="336"/>
      <c r="H186" s="337"/>
      <c r="I186" s="340">
        <f t="shared" si="7"/>
        <v>0</v>
      </c>
      <c r="J186" s="341">
        <f t="shared" si="7"/>
        <v>0</v>
      </c>
      <c r="K186" s="339"/>
      <c r="L186" s="339" t="str">
        <f t="shared" si="8"/>
        <v/>
      </c>
      <c r="M186" s="342" t="str">
        <f t="shared" si="9"/>
        <v/>
      </c>
    </row>
    <row r="187" spans="1:13">
      <c r="A187" s="335">
        <f t="shared" si="0"/>
        <v>185</v>
      </c>
      <c r="B187" s="336"/>
      <c r="C187" s="337"/>
      <c r="D187" s="338"/>
      <c r="E187" s="336"/>
      <c r="F187" s="339"/>
      <c r="G187" s="336"/>
      <c r="H187" s="337"/>
      <c r="I187" s="340">
        <f t="shared" si="7"/>
        <v>0</v>
      </c>
      <c r="J187" s="341">
        <f t="shared" si="7"/>
        <v>0</v>
      </c>
      <c r="K187" s="339"/>
      <c r="L187" s="339" t="str">
        <f t="shared" si="8"/>
        <v/>
      </c>
      <c r="M187" s="342" t="str">
        <f t="shared" si="9"/>
        <v/>
      </c>
    </row>
    <row r="188" spans="1:13">
      <c r="A188" s="335">
        <f t="shared" si="0"/>
        <v>186</v>
      </c>
      <c r="B188" s="336"/>
      <c r="C188" s="337"/>
      <c r="D188" s="338"/>
      <c r="E188" s="336"/>
      <c r="F188" s="339"/>
      <c r="G188" s="336"/>
      <c r="H188" s="337"/>
      <c r="I188" s="340">
        <f t="shared" si="7"/>
        <v>0</v>
      </c>
      <c r="J188" s="341">
        <f t="shared" si="7"/>
        <v>0</v>
      </c>
      <c r="K188" s="339"/>
      <c r="L188" s="339" t="str">
        <f t="shared" si="8"/>
        <v/>
      </c>
      <c r="M188" s="342" t="str">
        <f t="shared" si="9"/>
        <v/>
      </c>
    </row>
    <row r="189" spans="1:13">
      <c r="A189" s="335">
        <f t="shared" si="0"/>
        <v>187</v>
      </c>
      <c r="B189" s="336"/>
      <c r="C189" s="337"/>
      <c r="D189" s="338"/>
      <c r="E189" s="336"/>
      <c r="F189" s="339"/>
      <c r="G189" s="336"/>
      <c r="H189" s="337"/>
      <c r="I189" s="340">
        <f t="shared" si="7"/>
        <v>0</v>
      </c>
      <c r="J189" s="341">
        <f t="shared" si="7"/>
        <v>0</v>
      </c>
      <c r="K189" s="339"/>
      <c r="L189" s="339" t="str">
        <f t="shared" si="8"/>
        <v/>
      </c>
      <c r="M189" s="342" t="str">
        <f t="shared" si="9"/>
        <v/>
      </c>
    </row>
    <row r="190" spans="1:13">
      <c r="A190" s="335">
        <f t="shared" si="0"/>
        <v>188</v>
      </c>
      <c r="B190" s="336"/>
      <c r="C190" s="337"/>
      <c r="D190" s="338"/>
      <c r="E190" s="336"/>
      <c r="F190" s="339"/>
      <c r="G190" s="336"/>
      <c r="H190" s="337"/>
      <c r="I190" s="340">
        <f t="shared" si="7"/>
        <v>0</v>
      </c>
      <c r="J190" s="341">
        <f t="shared" si="7"/>
        <v>0</v>
      </c>
      <c r="K190" s="339"/>
      <c r="L190" s="339" t="str">
        <f t="shared" si="8"/>
        <v/>
      </c>
      <c r="M190" s="342" t="str">
        <f t="shared" si="9"/>
        <v/>
      </c>
    </row>
    <row r="191" spans="1:13">
      <c r="A191" s="335">
        <f t="shared" si="0"/>
        <v>189</v>
      </c>
      <c r="B191" s="336"/>
      <c r="C191" s="337"/>
      <c r="D191" s="338"/>
      <c r="E191" s="336"/>
      <c r="F191" s="339"/>
      <c r="G191" s="336"/>
      <c r="H191" s="337"/>
      <c r="I191" s="340">
        <f t="shared" si="7"/>
        <v>0</v>
      </c>
      <c r="J191" s="341">
        <f t="shared" si="7"/>
        <v>0</v>
      </c>
      <c r="K191" s="339"/>
      <c r="L191" s="339" t="str">
        <f t="shared" si="8"/>
        <v/>
      </c>
      <c r="M191" s="342" t="str">
        <f t="shared" si="9"/>
        <v/>
      </c>
    </row>
    <row r="192" spans="1:13">
      <c r="A192" s="335">
        <f t="shared" si="0"/>
        <v>190</v>
      </c>
      <c r="B192" s="336"/>
      <c r="C192" s="337"/>
      <c r="D192" s="338"/>
      <c r="E192" s="336"/>
      <c r="F192" s="339"/>
      <c r="G192" s="336"/>
      <c r="H192" s="337"/>
      <c r="I192" s="340">
        <f t="shared" si="7"/>
        <v>0</v>
      </c>
      <c r="J192" s="341">
        <f t="shared" si="7"/>
        <v>0</v>
      </c>
      <c r="K192" s="339"/>
      <c r="L192" s="339" t="str">
        <f t="shared" si="8"/>
        <v/>
      </c>
      <c r="M192" s="342" t="str">
        <f t="shared" si="9"/>
        <v/>
      </c>
    </row>
    <row r="193" spans="1:13">
      <c r="A193" s="335">
        <f t="shared" si="0"/>
        <v>191</v>
      </c>
      <c r="B193" s="336"/>
      <c r="C193" s="337"/>
      <c r="D193" s="338"/>
      <c r="E193" s="336"/>
      <c r="F193" s="339"/>
      <c r="G193" s="336"/>
      <c r="H193" s="337"/>
      <c r="I193" s="340">
        <f t="shared" si="7"/>
        <v>0</v>
      </c>
      <c r="J193" s="341">
        <f t="shared" si="7"/>
        <v>0</v>
      </c>
      <c r="K193" s="339"/>
      <c r="L193" s="339" t="str">
        <f t="shared" si="8"/>
        <v/>
      </c>
      <c r="M193" s="342" t="str">
        <f t="shared" si="9"/>
        <v/>
      </c>
    </row>
    <row r="194" spans="1:13">
      <c r="A194" s="335">
        <f t="shared" si="0"/>
        <v>192</v>
      </c>
      <c r="B194" s="336"/>
      <c r="C194" s="337"/>
      <c r="D194" s="338"/>
      <c r="E194" s="336"/>
      <c r="F194" s="339"/>
      <c r="G194" s="336"/>
      <c r="H194" s="337"/>
      <c r="I194" s="340">
        <f t="shared" si="7"/>
        <v>0</v>
      </c>
      <c r="J194" s="341">
        <f t="shared" si="7"/>
        <v>0</v>
      </c>
      <c r="K194" s="339"/>
      <c r="L194" s="339" t="str">
        <f t="shared" si="8"/>
        <v/>
      </c>
      <c r="M194" s="342" t="str">
        <f t="shared" si="9"/>
        <v/>
      </c>
    </row>
    <row r="195" spans="1:13">
      <c r="A195" s="335">
        <f t="shared" si="0"/>
        <v>193</v>
      </c>
      <c r="B195" s="336"/>
      <c r="C195" s="337"/>
      <c r="D195" s="338"/>
      <c r="E195" s="336"/>
      <c r="F195" s="339"/>
      <c r="G195" s="336"/>
      <c r="H195" s="337"/>
      <c r="I195" s="340">
        <f t="shared" si="7"/>
        <v>0</v>
      </c>
      <c r="J195" s="341">
        <f t="shared" si="7"/>
        <v>0</v>
      </c>
      <c r="K195" s="339"/>
      <c r="L195" s="339" t="str">
        <f t="shared" si="8"/>
        <v/>
      </c>
      <c r="M195" s="342" t="str">
        <f t="shared" si="9"/>
        <v/>
      </c>
    </row>
    <row r="196" spans="1:13">
      <c r="A196" s="335">
        <f t="shared" si="0"/>
        <v>194</v>
      </c>
      <c r="B196" s="336"/>
      <c r="C196" s="337"/>
      <c r="D196" s="338"/>
      <c r="E196" s="336"/>
      <c r="F196" s="339"/>
      <c r="G196" s="336"/>
      <c r="H196" s="337"/>
      <c r="I196" s="340">
        <f t="shared" ref="I196:J259" si="10">D196</f>
        <v>0</v>
      </c>
      <c r="J196" s="341">
        <f t="shared" si="10"/>
        <v>0</v>
      </c>
      <c r="K196" s="339"/>
      <c r="L196" s="339" t="str">
        <f t="shared" ref="L196:L259" si="11">IF(AND(F196=0,K196=0),"",K196-F196)</f>
        <v/>
      </c>
      <c r="M196" s="342" t="str">
        <f t="shared" si="9"/>
        <v/>
      </c>
    </row>
    <row r="197" spans="1:13">
      <c r="A197" s="335">
        <f t="shared" si="0"/>
        <v>195</v>
      </c>
      <c r="B197" s="336"/>
      <c r="C197" s="337"/>
      <c r="D197" s="338"/>
      <c r="E197" s="336"/>
      <c r="F197" s="339"/>
      <c r="G197" s="336"/>
      <c r="H197" s="337"/>
      <c r="I197" s="340">
        <f t="shared" si="10"/>
        <v>0</v>
      </c>
      <c r="J197" s="341">
        <f t="shared" si="10"/>
        <v>0</v>
      </c>
      <c r="K197" s="339"/>
      <c r="L197" s="339" t="str">
        <f t="shared" si="11"/>
        <v/>
      </c>
      <c r="M197" s="342" t="str">
        <f t="shared" ref="M197:M260" si="12">IF(OR(F197&gt;0,K197&gt;0),"印刷範囲","")</f>
        <v/>
      </c>
    </row>
    <row r="198" spans="1:13">
      <c r="A198" s="335">
        <f t="shared" si="0"/>
        <v>196</v>
      </c>
      <c r="B198" s="336"/>
      <c r="C198" s="337"/>
      <c r="D198" s="338"/>
      <c r="E198" s="336"/>
      <c r="F198" s="339"/>
      <c r="G198" s="336"/>
      <c r="H198" s="337"/>
      <c r="I198" s="340">
        <f t="shared" si="10"/>
        <v>0</v>
      </c>
      <c r="J198" s="341">
        <f t="shared" si="10"/>
        <v>0</v>
      </c>
      <c r="K198" s="339"/>
      <c r="L198" s="339" t="str">
        <f t="shared" si="11"/>
        <v/>
      </c>
      <c r="M198" s="342" t="str">
        <f t="shared" si="12"/>
        <v/>
      </c>
    </row>
    <row r="199" spans="1:13">
      <c r="A199" s="335">
        <f t="shared" si="0"/>
        <v>197</v>
      </c>
      <c r="B199" s="336"/>
      <c r="C199" s="337"/>
      <c r="D199" s="338"/>
      <c r="E199" s="336"/>
      <c r="F199" s="339"/>
      <c r="G199" s="336"/>
      <c r="H199" s="337"/>
      <c r="I199" s="340">
        <f t="shared" si="10"/>
        <v>0</v>
      </c>
      <c r="J199" s="341">
        <f t="shared" si="10"/>
        <v>0</v>
      </c>
      <c r="K199" s="339"/>
      <c r="L199" s="339" t="str">
        <f t="shared" si="11"/>
        <v/>
      </c>
      <c r="M199" s="342" t="str">
        <f t="shared" si="12"/>
        <v/>
      </c>
    </row>
    <row r="200" spans="1:13">
      <c r="A200" s="335">
        <f t="shared" si="0"/>
        <v>198</v>
      </c>
      <c r="B200" s="336"/>
      <c r="C200" s="337"/>
      <c r="D200" s="338"/>
      <c r="E200" s="336"/>
      <c r="F200" s="339"/>
      <c r="G200" s="336"/>
      <c r="H200" s="337"/>
      <c r="I200" s="340">
        <f t="shared" si="10"/>
        <v>0</v>
      </c>
      <c r="J200" s="341">
        <f t="shared" si="10"/>
        <v>0</v>
      </c>
      <c r="K200" s="339"/>
      <c r="L200" s="339" t="str">
        <f t="shared" si="11"/>
        <v/>
      </c>
      <c r="M200" s="342" t="str">
        <f t="shared" si="12"/>
        <v/>
      </c>
    </row>
    <row r="201" spans="1:13">
      <c r="A201" s="335">
        <f t="shared" si="0"/>
        <v>199</v>
      </c>
      <c r="B201" s="336"/>
      <c r="C201" s="337"/>
      <c r="D201" s="338"/>
      <c r="E201" s="336"/>
      <c r="F201" s="339"/>
      <c r="G201" s="336"/>
      <c r="H201" s="337"/>
      <c r="I201" s="340">
        <f t="shared" si="10"/>
        <v>0</v>
      </c>
      <c r="J201" s="341">
        <f t="shared" si="10"/>
        <v>0</v>
      </c>
      <c r="K201" s="339"/>
      <c r="L201" s="339" t="str">
        <f t="shared" si="11"/>
        <v/>
      </c>
      <c r="M201" s="342" t="str">
        <f t="shared" si="12"/>
        <v/>
      </c>
    </row>
    <row r="202" spans="1:13">
      <c r="A202" s="335">
        <f t="shared" si="0"/>
        <v>200</v>
      </c>
      <c r="B202" s="336"/>
      <c r="C202" s="337"/>
      <c r="D202" s="338"/>
      <c r="E202" s="336"/>
      <c r="F202" s="339"/>
      <c r="G202" s="336"/>
      <c r="H202" s="337"/>
      <c r="I202" s="340">
        <f t="shared" si="10"/>
        <v>0</v>
      </c>
      <c r="J202" s="341">
        <f t="shared" si="10"/>
        <v>0</v>
      </c>
      <c r="K202" s="339"/>
      <c r="L202" s="339" t="str">
        <f t="shared" si="11"/>
        <v/>
      </c>
      <c r="M202" s="342" t="str">
        <f t="shared" si="12"/>
        <v/>
      </c>
    </row>
    <row r="203" spans="1:13">
      <c r="A203" s="335">
        <f t="shared" si="0"/>
        <v>201</v>
      </c>
      <c r="B203" s="336"/>
      <c r="C203" s="337"/>
      <c r="D203" s="338"/>
      <c r="E203" s="336"/>
      <c r="F203" s="339"/>
      <c r="G203" s="336"/>
      <c r="H203" s="337"/>
      <c r="I203" s="340">
        <f t="shared" si="10"/>
        <v>0</v>
      </c>
      <c r="J203" s="341">
        <f t="shared" si="10"/>
        <v>0</v>
      </c>
      <c r="K203" s="339"/>
      <c r="L203" s="339" t="str">
        <f t="shared" si="11"/>
        <v/>
      </c>
      <c r="M203" s="342" t="str">
        <f t="shared" si="12"/>
        <v/>
      </c>
    </row>
    <row r="204" spans="1:13">
      <c r="A204" s="335">
        <f t="shared" si="0"/>
        <v>202</v>
      </c>
      <c r="B204" s="336"/>
      <c r="C204" s="337"/>
      <c r="D204" s="338"/>
      <c r="E204" s="336"/>
      <c r="F204" s="339"/>
      <c r="G204" s="336"/>
      <c r="H204" s="337"/>
      <c r="I204" s="340">
        <f t="shared" si="10"/>
        <v>0</v>
      </c>
      <c r="J204" s="341">
        <f t="shared" si="10"/>
        <v>0</v>
      </c>
      <c r="K204" s="339"/>
      <c r="L204" s="339" t="str">
        <f t="shared" si="11"/>
        <v/>
      </c>
      <c r="M204" s="342" t="str">
        <f t="shared" si="12"/>
        <v/>
      </c>
    </row>
    <row r="205" spans="1:13">
      <c r="A205" s="335">
        <f t="shared" si="0"/>
        <v>203</v>
      </c>
      <c r="B205" s="336"/>
      <c r="C205" s="337"/>
      <c r="D205" s="338"/>
      <c r="E205" s="336"/>
      <c r="F205" s="339"/>
      <c r="G205" s="336"/>
      <c r="H205" s="337"/>
      <c r="I205" s="340">
        <f t="shared" si="10"/>
        <v>0</v>
      </c>
      <c r="J205" s="341">
        <f t="shared" si="10"/>
        <v>0</v>
      </c>
      <c r="K205" s="339"/>
      <c r="L205" s="339" t="str">
        <f t="shared" si="11"/>
        <v/>
      </c>
      <c r="M205" s="342" t="str">
        <f t="shared" si="12"/>
        <v/>
      </c>
    </row>
    <row r="206" spans="1:13">
      <c r="A206" s="335">
        <f t="shared" si="0"/>
        <v>204</v>
      </c>
      <c r="B206" s="336"/>
      <c r="C206" s="337"/>
      <c r="D206" s="338"/>
      <c r="E206" s="336"/>
      <c r="F206" s="339"/>
      <c r="G206" s="336"/>
      <c r="H206" s="337"/>
      <c r="I206" s="340">
        <f t="shared" si="10"/>
        <v>0</v>
      </c>
      <c r="J206" s="341">
        <f t="shared" si="10"/>
        <v>0</v>
      </c>
      <c r="K206" s="339"/>
      <c r="L206" s="339" t="str">
        <f t="shared" si="11"/>
        <v/>
      </c>
      <c r="M206" s="342" t="str">
        <f t="shared" si="12"/>
        <v/>
      </c>
    </row>
    <row r="207" spans="1:13">
      <c r="A207" s="335">
        <f t="shared" si="0"/>
        <v>205</v>
      </c>
      <c r="B207" s="336"/>
      <c r="C207" s="337"/>
      <c r="D207" s="338"/>
      <c r="E207" s="336"/>
      <c r="F207" s="339"/>
      <c r="G207" s="336"/>
      <c r="H207" s="337"/>
      <c r="I207" s="340">
        <f t="shared" si="10"/>
        <v>0</v>
      </c>
      <c r="J207" s="341">
        <f t="shared" si="10"/>
        <v>0</v>
      </c>
      <c r="K207" s="339"/>
      <c r="L207" s="339" t="str">
        <f t="shared" si="11"/>
        <v/>
      </c>
      <c r="M207" s="342" t="str">
        <f t="shared" si="12"/>
        <v/>
      </c>
    </row>
    <row r="208" spans="1:13">
      <c r="A208" s="335">
        <f t="shared" si="0"/>
        <v>206</v>
      </c>
      <c r="B208" s="336"/>
      <c r="C208" s="337"/>
      <c r="D208" s="338"/>
      <c r="E208" s="336"/>
      <c r="F208" s="339"/>
      <c r="G208" s="336"/>
      <c r="H208" s="337"/>
      <c r="I208" s="340">
        <f t="shared" si="10"/>
        <v>0</v>
      </c>
      <c r="J208" s="341">
        <f t="shared" si="10"/>
        <v>0</v>
      </c>
      <c r="K208" s="339"/>
      <c r="L208" s="339" t="str">
        <f t="shared" si="11"/>
        <v/>
      </c>
      <c r="M208" s="342" t="str">
        <f t="shared" si="12"/>
        <v/>
      </c>
    </row>
    <row r="209" spans="1:13">
      <c r="A209" s="335">
        <f t="shared" si="0"/>
        <v>207</v>
      </c>
      <c r="B209" s="336"/>
      <c r="C209" s="337"/>
      <c r="D209" s="338"/>
      <c r="E209" s="336"/>
      <c r="F209" s="339"/>
      <c r="G209" s="336"/>
      <c r="H209" s="337"/>
      <c r="I209" s="340">
        <f t="shared" si="10"/>
        <v>0</v>
      </c>
      <c r="J209" s="341">
        <f t="shared" si="10"/>
        <v>0</v>
      </c>
      <c r="K209" s="339"/>
      <c r="L209" s="339" t="str">
        <f t="shared" si="11"/>
        <v/>
      </c>
      <c r="M209" s="342" t="str">
        <f t="shared" si="12"/>
        <v/>
      </c>
    </row>
    <row r="210" spans="1:13">
      <c r="A210" s="335">
        <f t="shared" si="0"/>
        <v>208</v>
      </c>
      <c r="B210" s="336"/>
      <c r="C210" s="337"/>
      <c r="D210" s="338"/>
      <c r="E210" s="336"/>
      <c r="F210" s="339"/>
      <c r="G210" s="336"/>
      <c r="H210" s="337"/>
      <c r="I210" s="340">
        <f t="shared" si="10"/>
        <v>0</v>
      </c>
      <c r="J210" s="341">
        <f t="shared" si="10"/>
        <v>0</v>
      </c>
      <c r="K210" s="339"/>
      <c r="L210" s="339" t="str">
        <f t="shared" si="11"/>
        <v/>
      </c>
      <c r="M210" s="342" t="str">
        <f t="shared" si="12"/>
        <v/>
      </c>
    </row>
    <row r="211" spans="1:13">
      <c r="A211" s="335">
        <f t="shared" si="0"/>
        <v>209</v>
      </c>
      <c r="B211" s="336"/>
      <c r="C211" s="337"/>
      <c r="D211" s="338"/>
      <c r="E211" s="336"/>
      <c r="F211" s="339"/>
      <c r="G211" s="336"/>
      <c r="H211" s="337"/>
      <c r="I211" s="340">
        <f t="shared" si="10"/>
        <v>0</v>
      </c>
      <c r="J211" s="341">
        <f t="shared" si="10"/>
        <v>0</v>
      </c>
      <c r="K211" s="339"/>
      <c r="L211" s="339" t="str">
        <f t="shared" si="11"/>
        <v/>
      </c>
      <c r="M211" s="342" t="str">
        <f t="shared" si="12"/>
        <v/>
      </c>
    </row>
    <row r="212" spans="1:13">
      <c r="A212" s="335">
        <f t="shared" si="0"/>
        <v>210</v>
      </c>
      <c r="B212" s="336"/>
      <c r="C212" s="337"/>
      <c r="D212" s="338"/>
      <c r="E212" s="336"/>
      <c r="F212" s="339"/>
      <c r="G212" s="336"/>
      <c r="H212" s="337"/>
      <c r="I212" s="340">
        <f t="shared" si="10"/>
        <v>0</v>
      </c>
      <c r="J212" s="341">
        <f t="shared" si="10"/>
        <v>0</v>
      </c>
      <c r="K212" s="339"/>
      <c r="L212" s="339" t="str">
        <f t="shared" si="11"/>
        <v/>
      </c>
      <c r="M212" s="342" t="str">
        <f t="shared" si="12"/>
        <v/>
      </c>
    </row>
    <row r="213" spans="1:13">
      <c r="A213" s="335">
        <f t="shared" si="0"/>
        <v>211</v>
      </c>
      <c r="B213" s="336"/>
      <c r="C213" s="337"/>
      <c r="D213" s="338"/>
      <c r="E213" s="336"/>
      <c r="F213" s="339"/>
      <c r="G213" s="336"/>
      <c r="H213" s="337"/>
      <c r="I213" s="340">
        <f t="shared" si="10"/>
        <v>0</v>
      </c>
      <c r="J213" s="341">
        <f t="shared" si="10"/>
        <v>0</v>
      </c>
      <c r="K213" s="339"/>
      <c r="L213" s="339" t="str">
        <f t="shared" si="11"/>
        <v/>
      </c>
      <c r="M213" s="342" t="str">
        <f t="shared" si="12"/>
        <v/>
      </c>
    </row>
    <row r="214" spans="1:13">
      <c r="A214" s="335">
        <f t="shared" si="0"/>
        <v>212</v>
      </c>
      <c r="B214" s="336"/>
      <c r="C214" s="337"/>
      <c r="D214" s="338"/>
      <c r="E214" s="336"/>
      <c r="F214" s="339"/>
      <c r="G214" s="336"/>
      <c r="H214" s="337"/>
      <c r="I214" s="340">
        <f t="shared" si="10"/>
        <v>0</v>
      </c>
      <c r="J214" s="341">
        <f t="shared" si="10"/>
        <v>0</v>
      </c>
      <c r="K214" s="339"/>
      <c r="L214" s="339" t="str">
        <f t="shared" si="11"/>
        <v/>
      </c>
      <c r="M214" s="342" t="str">
        <f t="shared" si="12"/>
        <v/>
      </c>
    </row>
    <row r="215" spans="1:13">
      <c r="A215" s="335">
        <f t="shared" si="0"/>
        <v>213</v>
      </c>
      <c r="B215" s="336"/>
      <c r="C215" s="337"/>
      <c r="D215" s="338"/>
      <c r="E215" s="336"/>
      <c r="F215" s="339"/>
      <c r="G215" s="336"/>
      <c r="H215" s="337"/>
      <c r="I215" s="340">
        <f t="shared" si="10"/>
        <v>0</v>
      </c>
      <c r="J215" s="341">
        <f t="shared" si="10"/>
        <v>0</v>
      </c>
      <c r="K215" s="339"/>
      <c r="L215" s="339" t="str">
        <f t="shared" si="11"/>
        <v/>
      </c>
      <c r="M215" s="342" t="str">
        <f t="shared" si="12"/>
        <v/>
      </c>
    </row>
    <row r="216" spans="1:13">
      <c r="A216" s="335">
        <f t="shared" si="0"/>
        <v>214</v>
      </c>
      <c r="B216" s="336"/>
      <c r="C216" s="337"/>
      <c r="D216" s="338"/>
      <c r="E216" s="336"/>
      <c r="F216" s="339"/>
      <c r="G216" s="336"/>
      <c r="H216" s="337"/>
      <c r="I216" s="340">
        <f t="shared" si="10"/>
        <v>0</v>
      </c>
      <c r="J216" s="341">
        <f t="shared" si="10"/>
        <v>0</v>
      </c>
      <c r="K216" s="339"/>
      <c r="L216" s="339" t="str">
        <f t="shared" si="11"/>
        <v/>
      </c>
      <c r="M216" s="342" t="str">
        <f t="shared" si="12"/>
        <v/>
      </c>
    </row>
    <row r="217" spans="1:13">
      <c r="A217" s="335">
        <f t="shared" si="0"/>
        <v>215</v>
      </c>
      <c r="B217" s="336"/>
      <c r="C217" s="337"/>
      <c r="D217" s="338"/>
      <c r="E217" s="336"/>
      <c r="F217" s="339"/>
      <c r="G217" s="336"/>
      <c r="H217" s="337"/>
      <c r="I217" s="340">
        <f t="shared" si="10"/>
        <v>0</v>
      </c>
      <c r="J217" s="341">
        <f t="shared" si="10"/>
        <v>0</v>
      </c>
      <c r="K217" s="339"/>
      <c r="L217" s="339" t="str">
        <f t="shared" si="11"/>
        <v/>
      </c>
      <c r="M217" s="342" t="str">
        <f t="shared" si="12"/>
        <v/>
      </c>
    </row>
    <row r="218" spans="1:13">
      <c r="A218" s="335">
        <f t="shared" si="0"/>
        <v>216</v>
      </c>
      <c r="B218" s="336"/>
      <c r="C218" s="337"/>
      <c r="D218" s="338"/>
      <c r="E218" s="336"/>
      <c r="F218" s="339"/>
      <c r="G218" s="336"/>
      <c r="H218" s="337"/>
      <c r="I218" s="340">
        <f t="shared" si="10"/>
        <v>0</v>
      </c>
      <c r="J218" s="341">
        <f t="shared" si="10"/>
        <v>0</v>
      </c>
      <c r="K218" s="339"/>
      <c r="L218" s="339" t="str">
        <f t="shared" si="11"/>
        <v/>
      </c>
      <c r="M218" s="342" t="str">
        <f t="shared" si="12"/>
        <v/>
      </c>
    </row>
    <row r="219" spans="1:13">
      <c r="A219" s="335">
        <f t="shared" si="0"/>
        <v>217</v>
      </c>
      <c r="B219" s="336"/>
      <c r="C219" s="337"/>
      <c r="D219" s="338"/>
      <c r="E219" s="336"/>
      <c r="F219" s="339"/>
      <c r="G219" s="336"/>
      <c r="H219" s="337"/>
      <c r="I219" s="340">
        <f t="shared" si="10"/>
        <v>0</v>
      </c>
      <c r="J219" s="341">
        <f t="shared" si="10"/>
        <v>0</v>
      </c>
      <c r="K219" s="339"/>
      <c r="L219" s="339" t="str">
        <f t="shared" si="11"/>
        <v/>
      </c>
      <c r="M219" s="342" t="str">
        <f t="shared" si="12"/>
        <v/>
      </c>
    </row>
    <row r="220" spans="1:13">
      <c r="A220" s="335">
        <f t="shared" si="0"/>
        <v>218</v>
      </c>
      <c r="B220" s="336"/>
      <c r="C220" s="337"/>
      <c r="D220" s="338"/>
      <c r="E220" s="336"/>
      <c r="F220" s="339"/>
      <c r="G220" s="336"/>
      <c r="H220" s="337"/>
      <c r="I220" s="340">
        <f t="shared" si="10"/>
        <v>0</v>
      </c>
      <c r="J220" s="341">
        <f t="shared" si="10"/>
        <v>0</v>
      </c>
      <c r="K220" s="339"/>
      <c r="L220" s="339" t="str">
        <f t="shared" si="11"/>
        <v/>
      </c>
      <c r="M220" s="342" t="str">
        <f t="shared" si="12"/>
        <v/>
      </c>
    </row>
    <row r="221" spans="1:13">
      <c r="A221" s="335">
        <f t="shared" si="0"/>
        <v>219</v>
      </c>
      <c r="B221" s="336"/>
      <c r="C221" s="337"/>
      <c r="D221" s="338"/>
      <c r="E221" s="336"/>
      <c r="F221" s="339"/>
      <c r="G221" s="336"/>
      <c r="H221" s="337"/>
      <c r="I221" s="340">
        <f t="shared" si="10"/>
        <v>0</v>
      </c>
      <c r="J221" s="341">
        <f t="shared" si="10"/>
        <v>0</v>
      </c>
      <c r="K221" s="339"/>
      <c r="L221" s="339" t="str">
        <f t="shared" si="11"/>
        <v/>
      </c>
      <c r="M221" s="342" t="str">
        <f t="shared" si="12"/>
        <v/>
      </c>
    </row>
    <row r="222" spans="1:13">
      <c r="A222" s="335">
        <f t="shared" si="0"/>
        <v>220</v>
      </c>
      <c r="B222" s="336"/>
      <c r="C222" s="337"/>
      <c r="D222" s="338"/>
      <c r="E222" s="336"/>
      <c r="F222" s="339"/>
      <c r="G222" s="336"/>
      <c r="H222" s="337"/>
      <c r="I222" s="340">
        <f t="shared" si="10"/>
        <v>0</v>
      </c>
      <c r="J222" s="341">
        <f t="shared" si="10"/>
        <v>0</v>
      </c>
      <c r="K222" s="339"/>
      <c r="L222" s="339" t="str">
        <f t="shared" si="11"/>
        <v/>
      </c>
      <c r="M222" s="342" t="str">
        <f t="shared" si="12"/>
        <v/>
      </c>
    </row>
    <row r="223" spans="1:13">
      <c r="A223" s="335">
        <f t="shared" si="0"/>
        <v>221</v>
      </c>
      <c r="B223" s="336"/>
      <c r="C223" s="337"/>
      <c r="D223" s="338"/>
      <c r="E223" s="336"/>
      <c r="F223" s="339"/>
      <c r="G223" s="336"/>
      <c r="H223" s="337"/>
      <c r="I223" s="340">
        <f t="shared" si="10"/>
        <v>0</v>
      </c>
      <c r="J223" s="341">
        <f t="shared" si="10"/>
        <v>0</v>
      </c>
      <c r="K223" s="339"/>
      <c r="L223" s="339" t="str">
        <f t="shared" si="11"/>
        <v/>
      </c>
      <c r="M223" s="342" t="str">
        <f t="shared" si="12"/>
        <v/>
      </c>
    </row>
    <row r="224" spans="1:13">
      <c r="A224" s="335">
        <f t="shared" si="0"/>
        <v>222</v>
      </c>
      <c r="B224" s="336"/>
      <c r="C224" s="337"/>
      <c r="D224" s="338"/>
      <c r="E224" s="336"/>
      <c r="F224" s="339"/>
      <c r="G224" s="336"/>
      <c r="H224" s="337"/>
      <c r="I224" s="340">
        <f t="shared" si="10"/>
        <v>0</v>
      </c>
      <c r="J224" s="341">
        <f t="shared" si="10"/>
        <v>0</v>
      </c>
      <c r="K224" s="339"/>
      <c r="L224" s="339" t="str">
        <f t="shared" si="11"/>
        <v/>
      </c>
      <c r="M224" s="342" t="str">
        <f t="shared" si="12"/>
        <v/>
      </c>
    </row>
    <row r="225" spans="1:13">
      <c r="A225" s="335">
        <f t="shared" si="0"/>
        <v>223</v>
      </c>
      <c r="B225" s="336"/>
      <c r="C225" s="337"/>
      <c r="D225" s="338"/>
      <c r="E225" s="336"/>
      <c r="F225" s="339"/>
      <c r="G225" s="336"/>
      <c r="H225" s="337"/>
      <c r="I225" s="340">
        <f t="shared" si="10"/>
        <v>0</v>
      </c>
      <c r="J225" s="341">
        <f t="shared" si="10"/>
        <v>0</v>
      </c>
      <c r="K225" s="339"/>
      <c r="L225" s="339" t="str">
        <f t="shared" si="11"/>
        <v/>
      </c>
      <c r="M225" s="342" t="str">
        <f t="shared" si="12"/>
        <v/>
      </c>
    </row>
    <row r="226" spans="1:13">
      <c r="A226" s="335">
        <f t="shared" si="0"/>
        <v>224</v>
      </c>
      <c r="B226" s="336"/>
      <c r="C226" s="337"/>
      <c r="D226" s="338"/>
      <c r="E226" s="336"/>
      <c r="F226" s="339"/>
      <c r="G226" s="336"/>
      <c r="H226" s="337"/>
      <c r="I226" s="340">
        <f t="shared" si="10"/>
        <v>0</v>
      </c>
      <c r="J226" s="341">
        <f t="shared" si="10"/>
        <v>0</v>
      </c>
      <c r="K226" s="339"/>
      <c r="L226" s="339" t="str">
        <f t="shared" si="11"/>
        <v/>
      </c>
      <c r="M226" s="342" t="str">
        <f t="shared" si="12"/>
        <v/>
      </c>
    </row>
    <row r="227" spans="1:13">
      <c r="A227" s="335">
        <f t="shared" si="0"/>
        <v>225</v>
      </c>
      <c r="B227" s="336"/>
      <c r="C227" s="337"/>
      <c r="D227" s="338"/>
      <c r="E227" s="336"/>
      <c r="F227" s="339"/>
      <c r="G227" s="336"/>
      <c r="H227" s="337"/>
      <c r="I227" s="340">
        <f t="shared" si="10"/>
        <v>0</v>
      </c>
      <c r="J227" s="341">
        <f t="shared" si="10"/>
        <v>0</v>
      </c>
      <c r="K227" s="339"/>
      <c r="L227" s="339" t="str">
        <f t="shared" si="11"/>
        <v/>
      </c>
      <c r="M227" s="342" t="str">
        <f t="shared" si="12"/>
        <v/>
      </c>
    </row>
    <row r="228" spans="1:13">
      <c r="A228" s="335">
        <f t="shared" si="0"/>
        <v>226</v>
      </c>
      <c r="B228" s="336"/>
      <c r="C228" s="337"/>
      <c r="D228" s="338"/>
      <c r="E228" s="336"/>
      <c r="F228" s="339"/>
      <c r="G228" s="336"/>
      <c r="H228" s="337"/>
      <c r="I228" s="340">
        <f t="shared" si="10"/>
        <v>0</v>
      </c>
      <c r="J228" s="341">
        <f t="shared" si="10"/>
        <v>0</v>
      </c>
      <c r="K228" s="339"/>
      <c r="L228" s="339" t="str">
        <f t="shared" si="11"/>
        <v/>
      </c>
      <c r="M228" s="342" t="str">
        <f t="shared" si="12"/>
        <v/>
      </c>
    </row>
    <row r="229" spans="1:13">
      <c r="A229" s="335">
        <f t="shared" si="0"/>
        <v>227</v>
      </c>
      <c r="B229" s="336"/>
      <c r="C229" s="337"/>
      <c r="D229" s="338"/>
      <c r="E229" s="336"/>
      <c r="F229" s="339"/>
      <c r="G229" s="336"/>
      <c r="H229" s="337"/>
      <c r="I229" s="340">
        <f t="shared" si="10"/>
        <v>0</v>
      </c>
      <c r="J229" s="341">
        <f t="shared" si="10"/>
        <v>0</v>
      </c>
      <c r="K229" s="339"/>
      <c r="L229" s="339" t="str">
        <f t="shared" si="11"/>
        <v/>
      </c>
      <c r="M229" s="342" t="str">
        <f t="shared" si="12"/>
        <v/>
      </c>
    </row>
    <row r="230" spans="1:13">
      <c r="A230" s="335">
        <f t="shared" si="0"/>
        <v>228</v>
      </c>
      <c r="B230" s="336"/>
      <c r="C230" s="337"/>
      <c r="D230" s="338"/>
      <c r="E230" s="336"/>
      <c r="F230" s="339"/>
      <c r="G230" s="336"/>
      <c r="H230" s="337"/>
      <c r="I230" s="340">
        <f t="shared" si="10"/>
        <v>0</v>
      </c>
      <c r="J230" s="341">
        <f t="shared" si="10"/>
        <v>0</v>
      </c>
      <c r="K230" s="339"/>
      <c r="L230" s="339" t="str">
        <f t="shared" si="11"/>
        <v/>
      </c>
      <c r="M230" s="342" t="str">
        <f t="shared" si="12"/>
        <v/>
      </c>
    </row>
    <row r="231" spans="1:13">
      <c r="A231" s="335">
        <f t="shared" si="0"/>
        <v>229</v>
      </c>
      <c r="B231" s="336"/>
      <c r="C231" s="337"/>
      <c r="D231" s="338"/>
      <c r="E231" s="336"/>
      <c r="F231" s="339"/>
      <c r="G231" s="336"/>
      <c r="H231" s="337"/>
      <c r="I231" s="340">
        <f t="shared" si="10"/>
        <v>0</v>
      </c>
      <c r="J231" s="341">
        <f t="shared" si="10"/>
        <v>0</v>
      </c>
      <c r="K231" s="339"/>
      <c r="L231" s="339" t="str">
        <f t="shared" si="11"/>
        <v/>
      </c>
      <c r="M231" s="342" t="str">
        <f t="shared" si="12"/>
        <v/>
      </c>
    </row>
    <row r="232" spans="1:13">
      <c r="A232" s="335">
        <f t="shared" si="0"/>
        <v>230</v>
      </c>
      <c r="B232" s="336"/>
      <c r="C232" s="337"/>
      <c r="D232" s="338"/>
      <c r="E232" s="336"/>
      <c r="F232" s="339"/>
      <c r="G232" s="336"/>
      <c r="H232" s="337"/>
      <c r="I232" s="340">
        <f t="shared" si="10"/>
        <v>0</v>
      </c>
      <c r="J232" s="341">
        <f t="shared" si="10"/>
        <v>0</v>
      </c>
      <c r="K232" s="339"/>
      <c r="L232" s="339" t="str">
        <f t="shared" si="11"/>
        <v/>
      </c>
      <c r="M232" s="342" t="str">
        <f t="shared" si="12"/>
        <v/>
      </c>
    </row>
    <row r="233" spans="1:13">
      <c r="A233" s="335">
        <f t="shared" si="0"/>
        <v>231</v>
      </c>
      <c r="B233" s="336"/>
      <c r="C233" s="337"/>
      <c r="D233" s="338"/>
      <c r="E233" s="336"/>
      <c r="F233" s="339"/>
      <c r="G233" s="336"/>
      <c r="H233" s="337"/>
      <c r="I233" s="340">
        <f t="shared" si="10"/>
        <v>0</v>
      </c>
      <c r="J233" s="341">
        <f t="shared" si="10"/>
        <v>0</v>
      </c>
      <c r="K233" s="339"/>
      <c r="L233" s="339" t="str">
        <f t="shared" si="11"/>
        <v/>
      </c>
      <c r="M233" s="342" t="str">
        <f t="shared" si="12"/>
        <v/>
      </c>
    </row>
    <row r="234" spans="1:13">
      <c r="A234" s="335">
        <f t="shared" si="0"/>
        <v>232</v>
      </c>
      <c r="B234" s="336"/>
      <c r="C234" s="337"/>
      <c r="D234" s="338"/>
      <c r="E234" s="336"/>
      <c r="F234" s="339"/>
      <c r="G234" s="336"/>
      <c r="H234" s="337"/>
      <c r="I234" s="340">
        <f t="shared" si="10"/>
        <v>0</v>
      </c>
      <c r="J234" s="341">
        <f t="shared" si="10"/>
        <v>0</v>
      </c>
      <c r="K234" s="339"/>
      <c r="L234" s="339" t="str">
        <f t="shared" si="11"/>
        <v/>
      </c>
      <c r="M234" s="342" t="str">
        <f t="shared" si="12"/>
        <v/>
      </c>
    </row>
    <row r="235" spans="1:13">
      <c r="A235" s="335">
        <f t="shared" si="0"/>
        <v>233</v>
      </c>
      <c r="B235" s="336"/>
      <c r="C235" s="337"/>
      <c r="D235" s="338"/>
      <c r="E235" s="336"/>
      <c r="F235" s="339"/>
      <c r="G235" s="336"/>
      <c r="H235" s="337"/>
      <c r="I235" s="340">
        <f t="shared" si="10"/>
        <v>0</v>
      </c>
      <c r="J235" s="341">
        <f t="shared" si="10"/>
        <v>0</v>
      </c>
      <c r="K235" s="339"/>
      <c r="L235" s="339" t="str">
        <f t="shared" si="11"/>
        <v/>
      </c>
      <c r="M235" s="342" t="str">
        <f t="shared" si="12"/>
        <v/>
      </c>
    </row>
    <row r="236" spans="1:13">
      <c r="A236" s="335">
        <f t="shared" si="0"/>
        <v>234</v>
      </c>
      <c r="B236" s="336"/>
      <c r="C236" s="337"/>
      <c r="D236" s="338"/>
      <c r="E236" s="336"/>
      <c r="F236" s="339"/>
      <c r="G236" s="336"/>
      <c r="H236" s="337"/>
      <c r="I236" s="340">
        <f t="shared" si="10"/>
        <v>0</v>
      </c>
      <c r="J236" s="341">
        <f t="shared" si="10"/>
        <v>0</v>
      </c>
      <c r="K236" s="339"/>
      <c r="L236" s="339" t="str">
        <f t="shared" si="11"/>
        <v/>
      </c>
      <c r="M236" s="342" t="str">
        <f t="shared" si="12"/>
        <v/>
      </c>
    </row>
    <row r="237" spans="1:13">
      <c r="A237" s="335">
        <f t="shared" si="0"/>
        <v>235</v>
      </c>
      <c r="B237" s="336"/>
      <c r="C237" s="337"/>
      <c r="D237" s="338"/>
      <c r="E237" s="336"/>
      <c r="F237" s="339"/>
      <c r="G237" s="336"/>
      <c r="H237" s="337"/>
      <c r="I237" s="340">
        <f t="shared" si="10"/>
        <v>0</v>
      </c>
      <c r="J237" s="341">
        <f t="shared" si="10"/>
        <v>0</v>
      </c>
      <c r="K237" s="339"/>
      <c r="L237" s="339" t="str">
        <f t="shared" si="11"/>
        <v/>
      </c>
      <c r="M237" s="342" t="str">
        <f t="shared" si="12"/>
        <v/>
      </c>
    </row>
    <row r="238" spans="1:13">
      <c r="A238" s="335">
        <f t="shared" si="0"/>
        <v>236</v>
      </c>
      <c r="B238" s="336"/>
      <c r="C238" s="337"/>
      <c r="D238" s="338"/>
      <c r="E238" s="336"/>
      <c r="F238" s="339"/>
      <c r="G238" s="336"/>
      <c r="H238" s="337"/>
      <c r="I238" s="340">
        <f t="shared" si="10"/>
        <v>0</v>
      </c>
      <c r="J238" s="341">
        <f t="shared" si="10"/>
        <v>0</v>
      </c>
      <c r="K238" s="339"/>
      <c r="L238" s="339" t="str">
        <f t="shared" si="11"/>
        <v/>
      </c>
      <c r="M238" s="342" t="str">
        <f t="shared" si="12"/>
        <v/>
      </c>
    </row>
    <row r="239" spans="1:13">
      <c r="A239" s="335">
        <f t="shared" si="0"/>
        <v>237</v>
      </c>
      <c r="B239" s="336"/>
      <c r="C239" s="337"/>
      <c r="D239" s="338"/>
      <c r="E239" s="336"/>
      <c r="F239" s="339"/>
      <c r="G239" s="336"/>
      <c r="H239" s="337"/>
      <c r="I239" s="340">
        <f t="shared" si="10"/>
        <v>0</v>
      </c>
      <c r="J239" s="341">
        <f t="shared" si="10"/>
        <v>0</v>
      </c>
      <c r="K239" s="339"/>
      <c r="L239" s="339" t="str">
        <f t="shared" si="11"/>
        <v/>
      </c>
      <c r="M239" s="342" t="str">
        <f t="shared" si="12"/>
        <v/>
      </c>
    </row>
    <row r="240" spans="1:13">
      <c r="A240" s="335">
        <f t="shared" si="0"/>
        <v>238</v>
      </c>
      <c r="B240" s="336"/>
      <c r="C240" s="337"/>
      <c r="D240" s="338"/>
      <c r="E240" s="336"/>
      <c r="F240" s="339"/>
      <c r="G240" s="336"/>
      <c r="H240" s="337"/>
      <c r="I240" s="340">
        <f t="shared" si="10"/>
        <v>0</v>
      </c>
      <c r="J240" s="341">
        <f t="shared" si="10"/>
        <v>0</v>
      </c>
      <c r="K240" s="339"/>
      <c r="L240" s="339" t="str">
        <f t="shared" si="11"/>
        <v/>
      </c>
      <c r="M240" s="342" t="str">
        <f t="shared" si="12"/>
        <v/>
      </c>
    </row>
    <row r="241" spans="1:13">
      <c r="A241" s="335">
        <f t="shared" si="0"/>
        <v>239</v>
      </c>
      <c r="B241" s="336"/>
      <c r="C241" s="337"/>
      <c r="D241" s="338"/>
      <c r="E241" s="336"/>
      <c r="F241" s="339"/>
      <c r="G241" s="336"/>
      <c r="H241" s="337"/>
      <c r="I241" s="340">
        <f t="shared" si="10"/>
        <v>0</v>
      </c>
      <c r="J241" s="341">
        <f t="shared" si="10"/>
        <v>0</v>
      </c>
      <c r="K241" s="339"/>
      <c r="L241" s="339" t="str">
        <f t="shared" si="11"/>
        <v/>
      </c>
      <c r="M241" s="342" t="str">
        <f t="shared" si="12"/>
        <v/>
      </c>
    </row>
    <row r="242" spans="1:13">
      <c r="A242" s="335">
        <f t="shared" si="0"/>
        <v>240</v>
      </c>
      <c r="B242" s="336"/>
      <c r="C242" s="337"/>
      <c r="D242" s="338"/>
      <c r="E242" s="336"/>
      <c r="F242" s="339"/>
      <c r="G242" s="336"/>
      <c r="H242" s="337"/>
      <c r="I242" s="340">
        <f t="shared" si="10"/>
        <v>0</v>
      </c>
      <c r="J242" s="341">
        <f t="shared" si="10"/>
        <v>0</v>
      </c>
      <c r="K242" s="339"/>
      <c r="L242" s="339" t="str">
        <f t="shared" si="11"/>
        <v/>
      </c>
      <c r="M242" s="342" t="str">
        <f t="shared" si="12"/>
        <v/>
      </c>
    </row>
    <row r="243" spans="1:13">
      <c r="A243" s="335">
        <f t="shared" si="0"/>
        <v>241</v>
      </c>
      <c r="B243" s="336"/>
      <c r="C243" s="337"/>
      <c r="D243" s="338"/>
      <c r="E243" s="336"/>
      <c r="F243" s="339"/>
      <c r="G243" s="336"/>
      <c r="H243" s="337"/>
      <c r="I243" s="340">
        <f t="shared" si="10"/>
        <v>0</v>
      </c>
      <c r="J243" s="341">
        <f t="shared" si="10"/>
        <v>0</v>
      </c>
      <c r="K243" s="339"/>
      <c r="L243" s="339" t="str">
        <f t="shared" si="11"/>
        <v/>
      </c>
      <c r="M243" s="342" t="str">
        <f t="shared" si="12"/>
        <v/>
      </c>
    </row>
    <row r="244" spans="1:13">
      <c r="A244" s="335">
        <f t="shared" si="0"/>
        <v>242</v>
      </c>
      <c r="B244" s="336"/>
      <c r="C244" s="337"/>
      <c r="D244" s="338"/>
      <c r="E244" s="336"/>
      <c r="F244" s="339"/>
      <c r="G244" s="336"/>
      <c r="H244" s="337"/>
      <c r="I244" s="340">
        <f t="shared" si="10"/>
        <v>0</v>
      </c>
      <c r="J244" s="341">
        <f t="shared" si="10"/>
        <v>0</v>
      </c>
      <c r="K244" s="339"/>
      <c r="L244" s="339" t="str">
        <f t="shared" si="11"/>
        <v/>
      </c>
      <c r="M244" s="342" t="str">
        <f t="shared" si="12"/>
        <v/>
      </c>
    </row>
    <row r="245" spans="1:13">
      <c r="A245" s="335">
        <f t="shared" si="0"/>
        <v>243</v>
      </c>
      <c r="B245" s="336"/>
      <c r="C245" s="337"/>
      <c r="D245" s="338"/>
      <c r="E245" s="336"/>
      <c r="F245" s="339"/>
      <c r="G245" s="336"/>
      <c r="H245" s="337"/>
      <c r="I245" s="340">
        <f t="shared" si="10"/>
        <v>0</v>
      </c>
      <c r="J245" s="341">
        <f t="shared" si="10"/>
        <v>0</v>
      </c>
      <c r="K245" s="339"/>
      <c r="L245" s="339" t="str">
        <f t="shared" si="11"/>
        <v/>
      </c>
      <c r="M245" s="342" t="str">
        <f t="shared" si="12"/>
        <v/>
      </c>
    </row>
    <row r="246" spans="1:13">
      <c r="A246" s="335">
        <f t="shared" si="0"/>
        <v>244</v>
      </c>
      <c r="B246" s="336"/>
      <c r="C246" s="337"/>
      <c r="D246" s="338"/>
      <c r="E246" s="336"/>
      <c r="F246" s="339"/>
      <c r="G246" s="336"/>
      <c r="H246" s="337"/>
      <c r="I246" s="340">
        <f t="shared" si="10"/>
        <v>0</v>
      </c>
      <c r="J246" s="341">
        <f t="shared" si="10"/>
        <v>0</v>
      </c>
      <c r="K246" s="339"/>
      <c r="L246" s="339" t="str">
        <f t="shared" si="11"/>
        <v/>
      </c>
      <c r="M246" s="342" t="str">
        <f t="shared" si="12"/>
        <v/>
      </c>
    </row>
    <row r="247" spans="1:13">
      <c r="A247" s="335">
        <f t="shared" si="0"/>
        <v>245</v>
      </c>
      <c r="B247" s="336"/>
      <c r="C247" s="337"/>
      <c r="D247" s="338"/>
      <c r="E247" s="336"/>
      <c r="F247" s="339"/>
      <c r="G247" s="336"/>
      <c r="H247" s="337"/>
      <c r="I247" s="340">
        <f t="shared" si="10"/>
        <v>0</v>
      </c>
      <c r="J247" s="341">
        <f t="shared" si="10"/>
        <v>0</v>
      </c>
      <c r="K247" s="339"/>
      <c r="L247" s="339" t="str">
        <f t="shared" si="11"/>
        <v/>
      </c>
      <c r="M247" s="342" t="str">
        <f t="shared" si="12"/>
        <v/>
      </c>
    </row>
    <row r="248" spans="1:13">
      <c r="A248" s="335">
        <f t="shared" si="0"/>
        <v>246</v>
      </c>
      <c r="B248" s="336"/>
      <c r="C248" s="337"/>
      <c r="D248" s="338"/>
      <c r="E248" s="336"/>
      <c r="F248" s="339"/>
      <c r="G248" s="336"/>
      <c r="H248" s="337"/>
      <c r="I248" s="340">
        <f t="shared" si="10"/>
        <v>0</v>
      </c>
      <c r="J248" s="341">
        <f t="shared" si="10"/>
        <v>0</v>
      </c>
      <c r="K248" s="339"/>
      <c r="L248" s="339" t="str">
        <f t="shared" si="11"/>
        <v/>
      </c>
      <c r="M248" s="342" t="str">
        <f t="shared" si="12"/>
        <v/>
      </c>
    </row>
    <row r="249" spans="1:13">
      <c r="A249" s="335">
        <f t="shared" si="0"/>
        <v>247</v>
      </c>
      <c r="B249" s="336"/>
      <c r="C249" s="337"/>
      <c r="D249" s="338"/>
      <c r="E249" s="336"/>
      <c r="F249" s="339"/>
      <c r="G249" s="336"/>
      <c r="H249" s="337"/>
      <c r="I249" s="340">
        <f t="shared" si="10"/>
        <v>0</v>
      </c>
      <c r="J249" s="341">
        <f t="shared" si="10"/>
        <v>0</v>
      </c>
      <c r="K249" s="339"/>
      <c r="L249" s="339" t="str">
        <f t="shared" si="11"/>
        <v/>
      </c>
      <c r="M249" s="342" t="str">
        <f t="shared" si="12"/>
        <v/>
      </c>
    </row>
    <row r="250" spans="1:13">
      <c r="A250" s="335">
        <f t="shared" si="0"/>
        <v>248</v>
      </c>
      <c r="B250" s="336"/>
      <c r="C250" s="337"/>
      <c r="D250" s="338"/>
      <c r="E250" s="336"/>
      <c r="F250" s="339"/>
      <c r="G250" s="336"/>
      <c r="H250" s="337"/>
      <c r="I250" s="340">
        <f t="shared" si="10"/>
        <v>0</v>
      </c>
      <c r="J250" s="341">
        <f t="shared" si="10"/>
        <v>0</v>
      </c>
      <c r="K250" s="339"/>
      <c r="L250" s="339" t="str">
        <f t="shared" si="11"/>
        <v/>
      </c>
      <c r="M250" s="342" t="str">
        <f t="shared" si="12"/>
        <v/>
      </c>
    </row>
    <row r="251" spans="1:13">
      <c r="A251" s="335">
        <f t="shared" si="0"/>
        <v>249</v>
      </c>
      <c r="B251" s="336"/>
      <c r="C251" s="337"/>
      <c r="D251" s="338"/>
      <c r="E251" s="336"/>
      <c r="F251" s="339"/>
      <c r="G251" s="336"/>
      <c r="H251" s="337"/>
      <c r="I251" s="340">
        <f t="shared" si="10"/>
        <v>0</v>
      </c>
      <c r="J251" s="341">
        <f t="shared" si="10"/>
        <v>0</v>
      </c>
      <c r="K251" s="339"/>
      <c r="L251" s="339" t="str">
        <f t="shared" si="11"/>
        <v/>
      </c>
      <c r="M251" s="342" t="str">
        <f t="shared" si="12"/>
        <v/>
      </c>
    </row>
    <row r="252" spans="1:13">
      <c r="A252" s="335">
        <f t="shared" si="0"/>
        <v>250</v>
      </c>
      <c r="B252" s="336"/>
      <c r="C252" s="337"/>
      <c r="D252" s="338"/>
      <c r="E252" s="336"/>
      <c r="F252" s="339"/>
      <c r="G252" s="336"/>
      <c r="H252" s="337"/>
      <c r="I252" s="340">
        <f t="shared" si="10"/>
        <v>0</v>
      </c>
      <c r="J252" s="341">
        <f t="shared" si="10"/>
        <v>0</v>
      </c>
      <c r="K252" s="339"/>
      <c r="L252" s="339" t="str">
        <f t="shared" si="11"/>
        <v/>
      </c>
      <c r="M252" s="342" t="str">
        <f t="shared" si="12"/>
        <v/>
      </c>
    </row>
    <row r="253" spans="1:13">
      <c r="A253" s="335">
        <f t="shared" si="0"/>
        <v>251</v>
      </c>
      <c r="B253" s="336"/>
      <c r="C253" s="337"/>
      <c r="D253" s="338"/>
      <c r="E253" s="336"/>
      <c r="F253" s="339"/>
      <c r="G253" s="336"/>
      <c r="H253" s="337"/>
      <c r="I253" s="340">
        <f t="shared" si="10"/>
        <v>0</v>
      </c>
      <c r="J253" s="341">
        <f t="shared" si="10"/>
        <v>0</v>
      </c>
      <c r="K253" s="339"/>
      <c r="L253" s="339" t="str">
        <f t="shared" si="11"/>
        <v/>
      </c>
      <c r="M253" s="342" t="str">
        <f t="shared" si="12"/>
        <v/>
      </c>
    </row>
    <row r="254" spans="1:13">
      <c r="A254" s="335">
        <f t="shared" ref="A254:A302" si="13">ROW()-2</f>
        <v>252</v>
      </c>
      <c r="B254" s="336"/>
      <c r="C254" s="337"/>
      <c r="D254" s="338"/>
      <c r="E254" s="336"/>
      <c r="F254" s="339"/>
      <c r="G254" s="336"/>
      <c r="H254" s="337"/>
      <c r="I254" s="340">
        <f t="shared" si="10"/>
        <v>0</v>
      </c>
      <c r="J254" s="341">
        <f t="shared" si="10"/>
        <v>0</v>
      </c>
      <c r="K254" s="339"/>
      <c r="L254" s="339" t="str">
        <f t="shared" si="11"/>
        <v/>
      </c>
      <c r="M254" s="342" t="str">
        <f t="shared" si="12"/>
        <v/>
      </c>
    </row>
    <row r="255" spans="1:13">
      <c r="A255" s="335">
        <f t="shared" si="13"/>
        <v>253</v>
      </c>
      <c r="B255" s="336"/>
      <c r="C255" s="337"/>
      <c r="D255" s="338"/>
      <c r="E255" s="336"/>
      <c r="F255" s="339"/>
      <c r="G255" s="336"/>
      <c r="H255" s="337"/>
      <c r="I255" s="340">
        <f t="shared" si="10"/>
        <v>0</v>
      </c>
      <c r="J255" s="341">
        <f t="shared" si="10"/>
        <v>0</v>
      </c>
      <c r="K255" s="339"/>
      <c r="L255" s="339" t="str">
        <f t="shared" si="11"/>
        <v/>
      </c>
      <c r="M255" s="342" t="str">
        <f t="shared" si="12"/>
        <v/>
      </c>
    </row>
    <row r="256" spans="1:13">
      <c r="A256" s="335">
        <f t="shared" si="13"/>
        <v>254</v>
      </c>
      <c r="B256" s="336"/>
      <c r="C256" s="337"/>
      <c r="D256" s="338"/>
      <c r="E256" s="336"/>
      <c r="F256" s="339"/>
      <c r="G256" s="336"/>
      <c r="H256" s="337"/>
      <c r="I256" s="340">
        <f t="shared" si="10"/>
        <v>0</v>
      </c>
      <c r="J256" s="341">
        <f t="shared" si="10"/>
        <v>0</v>
      </c>
      <c r="K256" s="339"/>
      <c r="L256" s="339" t="str">
        <f t="shared" si="11"/>
        <v/>
      </c>
      <c r="M256" s="342" t="str">
        <f t="shared" si="12"/>
        <v/>
      </c>
    </row>
    <row r="257" spans="1:13">
      <c r="A257" s="335">
        <f t="shared" si="13"/>
        <v>255</v>
      </c>
      <c r="B257" s="336"/>
      <c r="C257" s="337"/>
      <c r="D257" s="338"/>
      <c r="E257" s="336"/>
      <c r="F257" s="339"/>
      <c r="G257" s="336"/>
      <c r="H257" s="337"/>
      <c r="I257" s="340">
        <f t="shared" si="10"/>
        <v>0</v>
      </c>
      <c r="J257" s="341">
        <f t="shared" si="10"/>
        <v>0</v>
      </c>
      <c r="K257" s="339"/>
      <c r="L257" s="339" t="str">
        <f t="shared" si="11"/>
        <v/>
      </c>
      <c r="M257" s="342" t="str">
        <f t="shared" si="12"/>
        <v/>
      </c>
    </row>
    <row r="258" spans="1:13">
      <c r="A258" s="335">
        <f t="shared" si="13"/>
        <v>256</v>
      </c>
      <c r="B258" s="336"/>
      <c r="C258" s="337"/>
      <c r="D258" s="338"/>
      <c r="E258" s="336"/>
      <c r="F258" s="339"/>
      <c r="G258" s="336"/>
      <c r="H258" s="337"/>
      <c r="I258" s="340">
        <f t="shared" si="10"/>
        <v>0</v>
      </c>
      <c r="J258" s="341">
        <f t="shared" si="10"/>
        <v>0</v>
      </c>
      <c r="K258" s="339"/>
      <c r="L258" s="339" t="str">
        <f t="shared" si="11"/>
        <v/>
      </c>
      <c r="M258" s="342" t="str">
        <f t="shared" si="12"/>
        <v/>
      </c>
    </row>
    <row r="259" spans="1:13">
      <c r="A259" s="335">
        <f t="shared" si="13"/>
        <v>257</v>
      </c>
      <c r="B259" s="336"/>
      <c r="C259" s="337"/>
      <c r="D259" s="338"/>
      <c r="E259" s="336"/>
      <c r="F259" s="339"/>
      <c r="G259" s="336"/>
      <c r="H259" s="337"/>
      <c r="I259" s="340">
        <f t="shared" si="10"/>
        <v>0</v>
      </c>
      <c r="J259" s="341">
        <f t="shared" si="10"/>
        <v>0</v>
      </c>
      <c r="K259" s="339"/>
      <c r="L259" s="339" t="str">
        <f t="shared" si="11"/>
        <v/>
      </c>
      <c r="M259" s="342" t="str">
        <f t="shared" si="12"/>
        <v/>
      </c>
    </row>
    <row r="260" spans="1:13">
      <c r="A260" s="335">
        <f t="shared" si="13"/>
        <v>258</v>
      </c>
      <c r="B260" s="336"/>
      <c r="C260" s="337"/>
      <c r="D260" s="338"/>
      <c r="E260" s="336"/>
      <c r="F260" s="339"/>
      <c r="G260" s="336"/>
      <c r="H260" s="337"/>
      <c r="I260" s="340">
        <f t="shared" ref="I260:J302" si="14">D260</f>
        <v>0</v>
      </c>
      <c r="J260" s="341">
        <f t="shared" si="14"/>
        <v>0</v>
      </c>
      <c r="K260" s="339"/>
      <c r="L260" s="339" t="str">
        <f t="shared" ref="L260:L302" si="15">IF(AND(F260=0,K260=0),"",K260-F260)</f>
        <v/>
      </c>
      <c r="M260" s="342" t="str">
        <f t="shared" si="12"/>
        <v/>
      </c>
    </row>
    <row r="261" spans="1:13">
      <c r="A261" s="335">
        <f t="shared" si="13"/>
        <v>259</v>
      </c>
      <c r="B261" s="336"/>
      <c r="C261" s="337"/>
      <c r="D261" s="338"/>
      <c r="E261" s="336"/>
      <c r="F261" s="339"/>
      <c r="G261" s="336"/>
      <c r="H261" s="337"/>
      <c r="I261" s="340">
        <f t="shared" si="14"/>
        <v>0</v>
      </c>
      <c r="J261" s="341">
        <f t="shared" si="14"/>
        <v>0</v>
      </c>
      <c r="K261" s="339"/>
      <c r="L261" s="339" t="str">
        <f t="shared" si="15"/>
        <v/>
      </c>
      <c r="M261" s="342" t="str">
        <f t="shared" ref="M261:M303" si="16">IF(OR(F261&gt;0,K261&gt;0),"印刷範囲","")</f>
        <v/>
      </c>
    </row>
    <row r="262" spans="1:13">
      <c r="A262" s="335">
        <f t="shared" si="13"/>
        <v>260</v>
      </c>
      <c r="B262" s="336"/>
      <c r="C262" s="337"/>
      <c r="D262" s="338"/>
      <c r="E262" s="336"/>
      <c r="F262" s="339"/>
      <c r="G262" s="336"/>
      <c r="H262" s="337"/>
      <c r="I262" s="340">
        <f t="shared" si="14"/>
        <v>0</v>
      </c>
      <c r="J262" s="341">
        <f t="shared" si="14"/>
        <v>0</v>
      </c>
      <c r="K262" s="339"/>
      <c r="L262" s="339" t="str">
        <f t="shared" si="15"/>
        <v/>
      </c>
      <c r="M262" s="342" t="str">
        <f t="shared" si="16"/>
        <v/>
      </c>
    </row>
    <row r="263" spans="1:13">
      <c r="A263" s="335">
        <f t="shared" si="13"/>
        <v>261</v>
      </c>
      <c r="B263" s="336"/>
      <c r="C263" s="337"/>
      <c r="D263" s="338"/>
      <c r="E263" s="336"/>
      <c r="F263" s="339"/>
      <c r="G263" s="336"/>
      <c r="H263" s="337"/>
      <c r="I263" s="340">
        <f t="shared" si="14"/>
        <v>0</v>
      </c>
      <c r="J263" s="341">
        <f t="shared" si="14"/>
        <v>0</v>
      </c>
      <c r="K263" s="339"/>
      <c r="L263" s="339" t="str">
        <f t="shared" si="15"/>
        <v/>
      </c>
      <c r="M263" s="342" t="str">
        <f t="shared" si="16"/>
        <v/>
      </c>
    </row>
    <row r="264" spans="1:13">
      <c r="A264" s="335">
        <f t="shared" si="13"/>
        <v>262</v>
      </c>
      <c r="B264" s="336"/>
      <c r="C264" s="337"/>
      <c r="D264" s="338"/>
      <c r="E264" s="336"/>
      <c r="F264" s="339"/>
      <c r="G264" s="336"/>
      <c r="H264" s="337"/>
      <c r="I264" s="340">
        <f t="shared" si="14"/>
        <v>0</v>
      </c>
      <c r="J264" s="341">
        <f t="shared" si="14"/>
        <v>0</v>
      </c>
      <c r="K264" s="339"/>
      <c r="L264" s="339" t="str">
        <f t="shared" si="15"/>
        <v/>
      </c>
      <c r="M264" s="342" t="str">
        <f t="shared" si="16"/>
        <v/>
      </c>
    </row>
    <row r="265" spans="1:13">
      <c r="A265" s="335">
        <f t="shared" si="13"/>
        <v>263</v>
      </c>
      <c r="B265" s="336"/>
      <c r="C265" s="337"/>
      <c r="D265" s="338"/>
      <c r="E265" s="336"/>
      <c r="F265" s="339"/>
      <c r="G265" s="336"/>
      <c r="H265" s="337"/>
      <c r="I265" s="340">
        <f t="shared" si="14"/>
        <v>0</v>
      </c>
      <c r="J265" s="341">
        <f t="shared" si="14"/>
        <v>0</v>
      </c>
      <c r="K265" s="339"/>
      <c r="L265" s="339" t="str">
        <f t="shared" si="15"/>
        <v/>
      </c>
      <c r="M265" s="342" t="str">
        <f t="shared" si="16"/>
        <v/>
      </c>
    </row>
    <row r="266" spans="1:13">
      <c r="A266" s="335">
        <f t="shared" si="13"/>
        <v>264</v>
      </c>
      <c r="B266" s="336"/>
      <c r="C266" s="337"/>
      <c r="D266" s="338"/>
      <c r="E266" s="336"/>
      <c r="F266" s="339"/>
      <c r="G266" s="336"/>
      <c r="H266" s="337"/>
      <c r="I266" s="340">
        <f t="shared" si="14"/>
        <v>0</v>
      </c>
      <c r="J266" s="341">
        <f t="shared" si="14"/>
        <v>0</v>
      </c>
      <c r="K266" s="339"/>
      <c r="L266" s="339" t="str">
        <f t="shared" si="15"/>
        <v/>
      </c>
      <c r="M266" s="342" t="str">
        <f t="shared" si="16"/>
        <v/>
      </c>
    </row>
    <row r="267" spans="1:13">
      <c r="A267" s="335">
        <f t="shared" si="13"/>
        <v>265</v>
      </c>
      <c r="B267" s="336"/>
      <c r="C267" s="337"/>
      <c r="D267" s="338"/>
      <c r="E267" s="336"/>
      <c r="F267" s="339"/>
      <c r="G267" s="336"/>
      <c r="H267" s="337"/>
      <c r="I267" s="340">
        <f t="shared" si="14"/>
        <v>0</v>
      </c>
      <c r="J267" s="341">
        <f t="shared" si="14"/>
        <v>0</v>
      </c>
      <c r="K267" s="339"/>
      <c r="L267" s="339" t="str">
        <f t="shared" si="15"/>
        <v/>
      </c>
      <c r="M267" s="342" t="str">
        <f t="shared" si="16"/>
        <v/>
      </c>
    </row>
    <row r="268" spans="1:13">
      <c r="A268" s="335">
        <f t="shared" si="13"/>
        <v>266</v>
      </c>
      <c r="B268" s="336"/>
      <c r="C268" s="337"/>
      <c r="D268" s="338"/>
      <c r="E268" s="336"/>
      <c r="F268" s="339"/>
      <c r="G268" s="336"/>
      <c r="H268" s="337"/>
      <c r="I268" s="340">
        <f t="shared" si="14"/>
        <v>0</v>
      </c>
      <c r="J268" s="341">
        <f t="shared" si="14"/>
        <v>0</v>
      </c>
      <c r="K268" s="339"/>
      <c r="L268" s="339" t="str">
        <f t="shared" si="15"/>
        <v/>
      </c>
      <c r="M268" s="342" t="str">
        <f t="shared" si="16"/>
        <v/>
      </c>
    </row>
    <row r="269" spans="1:13">
      <c r="A269" s="335">
        <f t="shared" si="13"/>
        <v>267</v>
      </c>
      <c r="B269" s="336"/>
      <c r="C269" s="337"/>
      <c r="D269" s="338"/>
      <c r="E269" s="336"/>
      <c r="F269" s="339"/>
      <c r="G269" s="336"/>
      <c r="H269" s="337"/>
      <c r="I269" s="340">
        <f t="shared" si="14"/>
        <v>0</v>
      </c>
      <c r="J269" s="341">
        <f t="shared" si="14"/>
        <v>0</v>
      </c>
      <c r="K269" s="339"/>
      <c r="L269" s="339" t="str">
        <f t="shared" si="15"/>
        <v/>
      </c>
      <c r="M269" s="342" t="str">
        <f t="shared" si="16"/>
        <v/>
      </c>
    </row>
    <row r="270" spans="1:13">
      <c r="A270" s="335">
        <f t="shared" si="13"/>
        <v>268</v>
      </c>
      <c r="B270" s="336"/>
      <c r="C270" s="337"/>
      <c r="D270" s="338"/>
      <c r="E270" s="336"/>
      <c r="F270" s="339"/>
      <c r="G270" s="336"/>
      <c r="H270" s="337"/>
      <c r="I270" s="340">
        <f t="shared" si="14"/>
        <v>0</v>
      </c>
      <c r="J270" s="341">
        <f t="shared" si="14"/>
        <v>0</v>
      </c>
      <c r="K270" s="339"/>
      <c r="L270" s="339" t="str">
        <f t="shared" si="15"/>
        <v/>
      </c>
      <c r="M270" s="342" t="str">
        <f t="shared" si="16"/>
        <v/>
      </c>
    </row>
    <row r="271" spans="1:13">
      <c r="A271" s="335">
        <f t="shared" si="13"/>
        <v>269</v>
      </c>
      <c r="B271" s="336"/>
      <c r="C271" s="337"/>
      <c r="D271" s="338"/>
      <c r="E271" s="336"/>
      <c r="F271" s="339"/>
      <c r="G271" s="336"/>
      <c r="H271" s="337"/>
      <c r="I271" s="340">
        <f t="shared" si="14"/>
        <v>0</v>
      </c>
      <c r="J271" s="341">
        <f t="shared" si="14"/>
        <v>0</v>
      </c>
      <c r="K271" s="339"/>
      <c r="L271" s="339" t="str">
        <f t="shared" si="15"/>
        <v/>
      </c>
      <c r="M271" s="342" t="str">
        <f t="shared" si="16"/>
        <v/>
      </c>
    </row>
    <row r="272" spans="1:13">
      <c r="A272" s="335">
        <f t="shared" si="13"/>
        <v>270</v>
      </c>
      <c r="B272" s="336"/>
      <c r="C272" s="337"/>
      <c r="D272" s="338"/>
      <c r="E272" s="336"/>
      <c r="F272" s="339"/>
      <c r="G272" s="336"/>
      <c r="H272" s="337"/>
      <c r="I272" s="340">
        <f t="shared" si="14"/>
        <v>0</v>
      </c>
      <c r="J272" s="341">
        <f t="shared" si="14"/>
        <v>0</v>
      </c>
      <c r="K272" s="339"/>
      <c r="L272" s="339" t="str">
        <f t="shared" si="15"/>
        <v/>
      </c>
      <c r="M272" s="342" t="str">
        <f t="shared" si="16"/>
        <v/>
      </c>
    </row>
    <row r="273" spans="1:13">
      <c r="A273" s="335">
        <f t="shared" si="13"/>
        <v>271</v>
      </c>
      <c r="B273" s="336"/>
      <c r="C273" s="337"/>
      <c r="D273" s="338"/>
      <c r="E273" s="336"/>
      <c r="F273" s="339"/>
      <c r="G273" s="336"/>
      <c r="H273" s="337"/>
      <c r="I273" s="340">
        <f t="shared" si="14"/>
        <v>0</v>
      </c>
      <c r="J273" s="341">
        <f t="shared" si="14"/>
        <v>0</v>
      </c>
      <c r="K273" s="339"/>
      <c r="L273" s="339" t="str">
        <f t="shared" si="15"/>
        <v/>
      </c>
      <c r="M273" s="342" t="str">
        <f t="shared" si="16"/>
        <v/>
      </c>
    </row>
    <row r="274" spans="1:13">
      <c r="A274" s="335">
        <f t="shared" si="13"/>
        <v>272</v>
      </c>
      <c r="B274" s="336"/>
      <c r="C274" s="337"/>
      <c r="D274" s="338"/>
      <c r="E274" s="336"/>
      <c r="F274" s="339"/>
      <c r="G274" s="336"/>
      <c r="H274" s="337"/>
      <c r="I274" s="340">
        <f t="shared" si="14"/>
        <v>0</v>
      </c>
      <c r="J274" s="341">
        <f t="shared" si="14"/>
        <v>0</v>
      </c>
      <c r="K274" s="339"/>
      <c r="L274" s="339" t="str">
        <f t="shared" si="15"/>
        <v/>
      </c>
      <c r="M274" s="342" t="str">
        <f t="shared" si="16"/>
        <v/>
      </c>
    </row>
    <row r="275" spans="1:13">
      <c r="A275" s="335">
        <f t="shared" si="13"/>
        <v>273</v>
      </c>
      <c r="B275" s="336"/>
      <c r="C275" s="337"/>
      <c r="D275" s="338"/>
      <c r="E275" s="336"/>
      <c r="F275" s="339"/>
      <c r="G275" s="336"/>
      <c r="H275" s="337"/>
      <c r="I275" s="340">
        <f t="shared" si="14"/>
        <v>0</v>
      </c>
      <c r="J275" s="341">
        <f t="shared" si="14"/>
        <v>0</v>
      </c>
      <c r="K275" s="339"/>
      <c r="L275" s="339" t="str">
        <f t="shared" si="15"/>
        <v/>
      </c>
      <c r="M275" s="342" t="str">
        <f t="shared" si="16"/>
        <v/>
      </c>
    </row>
    <row r="276" spans="1:13">
      <c r="A276" s="335">
        <f t="shared" si="13"/>
        <v>274</v>
      </c>
      <c r="B276" s="336"/>
      <c r="C276" s="337"/>
      <c r="D276" s="338"/>
      <c r="E276" s="336"/>
      <c r="F276" s="339"/>
      <c r="G276" s="336"/>
      <c r="H276" s="337"/>
      <c r="I276" s="340">
        <f t="shared" si="14"/>
        <v>0</v>
      </c>
      <c r="J276" s="341">
        <f t="shared" si="14"/>
        <v>0</v>
      </c>
      <c r="K276" s="339"/>
      <c r="L276" s="339" t="str">
        <f t="shared" si="15"/>
        <v/>
      </c>
      <c r="M276" s="342" t="str">
        <f t="shared" si="16"/>
        <v/>
      </c>
    </row>
    <row r="277" spans="1:13">
      <c r="A277" s="335">
        <f t="shared" si="13"/>
        <v>275</v>
      </c>
      <c r="B277" s="336"/>
      <c r="C277" s="337"/>
      <c r="D277" s="338"/>
      <c r="E277" s="336"/>
      <c r="F277" s="339"/>
      <c r="G277" s="336"/>
      <c r="H277" s="337"/>
      <c r="I277" s="340">
        <f t="shared" si="14"/>
        <v>0</v>
      </c>
      <c r="J277" s="341">
        <f t="shared" si="14"/>
        <v>0</v>
      </c>
      <c r="K277" s="339"/>
      <c r="L277" s="339" t="str">
        <f t="shared" si="15"/>
        <v/>
      </c>
      <c r="M277" s="342" t="str">
        <f t="shared" si="16"/>
        <v/>
      </c>
    </row>
    <row r="278" spans="1:13">
      <c r="A278" s="335">
        <f t="shared" si="13"/>
        <v>276</v>
      </c>
      <c r="B278" s="336"/>
      <c r="C278" s="337"/>
      <c r="D278" s="338"/>
      <c r="E278" s="336"/>
      <c r="F278" s="339"/>
      <c r="G278" s="336"/>
      <c r="H278" s="337"/>
      <c r="I278" s="340">
        <f t="shared" si="14"/>
        <v>0</v>
      </c>
      <c r="J278" s="341">
        <f t="shared" si="14"/>
        <v>0</v>
      </c>
      <c r="K278" s="339"/>
      <c r="L278" s="339" t="str">
        <f t="shared" si="15"/>
        <v/>
      </c>
      <c r="M278" s="342" t="str">
        <f t="shared" si="16"/>
        <v/>
      </c>
    </row>
    <row r="279" spans="1:13">
      <c r="A279" s="335">
        <f t="shared" si="13"/>
        <v>277</v>
      </c>
      <c r="B279" s="336"/>
      <c r="C279" s="337"/>
      <c r="D279" s="338"/>
      <c r="E279" s="336"/>
      <c r="F279" s="339"/>
      <c r="G279" s="336"/>
      <c r="H279" s="337"/>
      <c r="I279" s="340">
        <f t="shared" si="14"/>
        <v>0</v>
      </c>
      <c r="J279" s="341">
        <f t="shared" si="14"/>
        <v>0</v>
      </c>
      <c r="K279" s="339"/>
      <c r="L279" s="339" t="str">
        <f t="shared" si="15"/>
        <v/>
      </c>
      <c r="M279" s="342" t="str">
        <f t="shared" si="16"/>
        <v/>
      </c>
    </row>
    <row r="280" spans="1:13">
      <c r="A280" s="335">
        <f t="shared" si="13"/>
        <v>278</v>
      </c>
      <c r="B280" s="336"/>
      <c r="C280" s="337"/>
      <c r="D280" s="338"/>
      <c r="E280" s="336"/>
      <c r="F280" s="339"/>
      <c r="G280" s="336"/>
      <c r="H280" s="337"/>
      <c r="I280" s="340">
        <f t="shared" si="14"/>
        <v>0</v>
      </c>
      <c r="J280" s="341">
        <f t="shared" si="14"/>
        <v>0</v>
      </c>
      <c r="K280" s="339"/>
      <c r="L280" s="339" t="str">
        <f t="shared" si="15"/>
        <v/>
      </c>
      <c r="M280" s="342" t="str">
        <f t="shared" si="16"/>
        <v/>
      </c>
    </row>
    <row r="281" spans="1:13">
      <c r="A281" s="335">
        <f t="shared" si="13"/>
        <v>279</v>
      </c>
      <c r="B281" s="336"/>
      <c r="C281" s="337"/>
      <c r="D281" s="338"/>
      <c r="E281" s="336"/>
      <c r="F281" s="339"/>
      <c r="G281" s="336"/>
      <c r="H281" s="337"/>
      <c r="I281" s="340">
        <f t="shared" si="14"/>
        <v>0</v>
      </c>
      <c r="J281" s="341">
        <f t="shared" si="14"/>
        <v>0</v>
      </c>
      <c r="K281" s="339"/>
      <c r="L281" s="339" t="str">
        <f t="shared" si="15"/>
        <v/>
      </c>
      <c r="M281" s="342" t="str">
        <f t="shared" si="16"/>
        <v/>
      </c>
    </row>
    <row r="282" spans="1:13">
      <c r="A282" s="335">
        <f t="shared" si="13"/>
        <v>280</v>
      </c>
      <c r="B282" s="336"/>
      <c r="C282" s="337"/>
      <c r="D282" s="338"/>
      <c r="E282" s="336"/>
      <c r="F282" s="339"/>
      <c r="G282" s="336"/>
      <c r="H282" s="337"/>
      <c r="I282" s="340">
        <f t="shared" si="14"/>
        <v>0</v>
      </c>
      <c r="J282" s="341">
        <f t="shared" si="14"/>
        <v>0</v>
      </c>
      <c r="K282" s="339"/>
      <c r="L282" s="339" t="str">
        <f t="shared" si="15"/>
        <v/>
      </c>
      <c r="M282" s="342" t="str">
        <f t="shared" si="16"/>
        <v/>
      </c>
    </row>
    <row r="283" spans="1:13">
      <c r="A283" s="335">
        <f t="shared" si="13"/>
        <v>281</v>
      </c>
      <c r="B283" s="336"/>
      <c r="C283" s="337"/>
      <c r="D283" s="338"/>
      <c r="E283" s="336"/>
      <c r="F283" s="339"/>
      <c r="G283" s="336"/>
      <c r="H283" s="337"/>
      <c r="I283" s="340">
        <f t="shared" si="14"/>
        <v>0</v>
      </c>
      <c r="J283" s="341">
        <f t="shared" si="14"/>
        <v>0</v>
      </c>
      <c r="K283" s="339"/>
      <c r="L283" s="339" t="str">
        <f t="shared" si="15"/>
        <v/>
      </c>
      <c r="M283" s="342" t="str">
        <f t="shared" si="16"/>
        <v/>
      </c>
    </row>
    <row r="284" spans="1:13">
      <c r="A284" s="335">
        <f t="shared" si="13"/>
        <v>282</v>
      </c>
      <c r="B284" s="336"/>
      <c r="C284" s="337"/>
      <c r="D284" s="338"/>
      <c r="E284" s="336"/>
      <c r="F284" s="339"/>
      <c r="G284" s="336"/>
      <c r="H284" s="337"/>
      <c r="I284" s="340">
        <f t="shared" si="14"/>
        <v>0</v>
      </c>
      <c r="J284" s="341">
        <f t="shared" si="14"/>
        <v>0</v>
      </c>
      <c r="K284" s="339"/>
      <c r="L284" s="339" t="str">
        <f t="shared" si="15"/>
        <v/>
      </c>
      <c r="M284" s="342" t="str">
        <f t="shared" si="16"/>
        <v/>
      </c>
    </row>
    <row r="285" spans="1:13">
      <c r="A285" s="335">
        <f t="shared" si="13"/>
        <v>283</v>
      </c>
      <c r="B285" s="336"/>
      <c r="C285" s="337"/>
      <c r="D285" s="338"/>
      <c r="E285" s="336"/>
      <c r="F285" s="339"/>
      <c r="G285" s="336"/>
      <c r="H285" s="337"/>
      <c r="I285" s="340">
        <f t="shared" si="14"/>
        <v>0</v>
      </c>
      <c r="J285" s="341">
        <f t="shared" si="14"/>
        <v>0</v>
      </c>
      <c r="K285" s="339"/>
      <c r="L285" s="339" t="str">
        <f t="shared" si="15"/>
        <v/>
      </c>
      <c r="M285" s="342" t="str">
        <f t="shared" si="16"/>
        <v/>
      </c>
    </row>
    <row r="286" spans="1:13">
      <c r="A286" s="335">
        <f t="shared" si="13"/>
        <v>284</v>
      </c>
      <c r="B286" s="336"/>
      <c r="C286" s="337"/>
      <c r="D286" s="338"/>
      <c r="E286" s="336"/>
      <c r="F286" s="339"/>
      <c r="G286" s="336"/>
      <c r="H286" s="337"/>
      <c r="I286" s="340">
        <f t="shared" si="14"/>
        <v>0</v>
      </c>
      <c r="J286" s="341">
        <f t="shared" si="14"/>
        <v>0</v>
      </c>
      <c r="K286" s="339"/>
      <c r="L286" s="339" t="str">
        <f t="shared" si="15"/>
        <v/>
      </c>
      <c r="M286" s="342" t="str">
        <f t="shared" si="16"/>
        <v/>
      </c>
    </row>
    <row r="287" spans="1:13">
      <c r="A287" s="335">
        <f t="shared" si="13"/>
        <v>285</v>
      </c>
      <c r="B287" s="336"/>
      <c r="C287" s="337"/>
      <c r="D287" s="338"/>
      <c r="E287" s="336"/>
      <c r="F287" s="339"/>
      <c r="G287" s="336"/>
      <c r="H287" s="337"/>
      <c r="I287" s="340">
        <f t="shared" si="14"/>
        <v>0</v>
      </c>
      <c r="J287" s="341">
        <f t="shared" si="14"/>
        <v>0</v>
      </c>
      <c r="K287" s="339"/>
      <c r="L287" s="339" t="str">
        <f t="shared" si="15"/>
        <v/>
      </c>
      <c r="M287" s="342" t="str">
        <f t="shared" si="16"/>
        <v/>
      </c>
    </row>
    <row r="288" spans="1:13">
      <c r="A288" s="335">
        <f t="shared" si="13"/>
        <v>286</v>
      </c>
      <c r="B288" s="336"/>
      <c r="C288" s="337"/>
      <c r="D288" s="338"/>
      <c r="E288" s="336"/>
      <c r="F288" s="339"/>
      <c r="G288" s="336"/>
      <c r="H288" s="337"/>
      <c r="I288" s="340">
        <f t="shared" si="14"/>
        <v>0</v>
      </c>
      <c r="J288" s="341">
        <f t="shared" si="14"/>
        <v>0</v>
      </c>
      <c r="K288" s="339"/>
      <c r="L288" s="339" t="str">
        <f t="shared" si="15"/>
        <v/>
      </c>
      <c r="M288" s="342" t="str">
        <f t="shared" si="16"/>
        <v/>
      </c>
    </row>
    <row r="289" spans="1:13">
      <c r="A289" s="335">
        <f t="shared" si="13"/>
        <v>287</v>
      </c>
      <c r="B289" s="336"/>
      <c r="C289" s="337"/>
      <c r="D289" s="338"/>
      <c r="E289" s="336"/>
      <c r="F289" s="339"/>
      <c r="G289" s="336"/>
      <c r="H289" s="337"/>
      <c r="I289" s="340">
        <f t="shared" si="14"/>
        <v>0</v>
      </c>
      <c r="J289" s="341">
        <f t="shared" si="14"/>
        <v>0</v>
      </c>
      <c r="K289" s="339"/>
      <c r="L289" s="339" t="str">
        <f t="shared" si="15"/>
        <v/>
      </c>
      <c r="M289" s="342" t="str">
        <f t="shared" si="16"/>
        <v/>
      </c>
    </row>
    <row r="290" spans="1:13">
      <c r="A290" s="335">
        <f t="shared" si="13"/>
        <v>288</v>
      </c>
      <c r="B290" s="336"/>
      <c r="C290" s="337"/>
      <c r="D290" s="338"/>
      <c r="E290" s="336"/>
      <c r="F290" s="339"/>
      <c r="G290" s="336"/>
      <c r="H290" s="337"/>
      <c r="I290" s="340">
        <f t="shared" si="14"/>
        <v>0</v>
      </c>
      <c r="J290" s="341">
        <f t="shared" si="14"/>
        <v>0</v>
      </c>
      <c r="K290" s="339"/>
      <c r="L290" s="339" t="str">
        <f t="shared" si="15"/>
        <v/>
      </c>
      <c r="M290" s="342" t="str">
        <f t="shared" si="16"/>
        <v/>
      </c>
    </row>
    <row r="291" spans="1:13">
      <c r="A291" s="335">
        <f t="shared" si="13"/>
        <v>289</v>
      </c>
      <c r="B291" s="336"/>
      <c r="C291" s="337"/>
      <c r="D291" s="338"/>
      <c r="E291" s="336"/>
      <c r="F291" s="339"/>
      <c r="G291" s="336"/>
      <c r="H291" s="337"/>
      <c r="I291" s="340">
        <f t="shared" si="14"/>
        <v>0</v>
      </c>
      <c r="J291" s="341">
        <f t="shared" si="14"/>
        <v>0</v>
      </c>
      <c r="K291" s="339"/>
      <c r="L291" s="339" t="str">
        <f t="shared" si="15"/>
        <v/>
      </c>
      <c r="M291" s="342" t="str">
        <f t="shared" si="16"/>
        <v/>
      </c>
    </row>
    <row r="292" spans="1:13">
      <c r="A292" s="335">
        <f t="shared" si="13"/>
        <v>290</v>
      </c>
      <c r="B292" s="336"/>
      <c r="C292" s="337"/>
      <c r="D292" s="338"/>
      <c r="E292" s="336"/>
      <c r="F292" s="339"/>
      <c r="G292" s="336"/>
      <c r="H292" s="337"/>
      <c r="I292" s="340">
        <f t="shared" si="14"/>
        <v>0</v>
      </c>
      <c r="J292" s="341">
        <f t="shared" si="14"/>
        <v>0</v>
      </c>
      <c r="K292" s="339"/>
      <c r="L292" s="339" t="str">
        <f t="shared" si="15"/>
        <v/>
      </c>
      <c r="M292" s="342" t="str">
        <f t="shared" si="16"/>
        <v/>
      </c>
    </row>
    <row r="293" spans="1:13">
      <c r="A293" s="335">
        <f t="shared" si="13"/>
        <v>291</v>
      </c>
      <c r="B293" s="336"/>
      <c r="C293" s="337"/>
      <c r="D293" s="338"/>
      <c r="E293" s="336"/>
      <c r="F293" s="339"/>
      <c r="G293" s="336"/>
      <c r="H293" s="337"/>
      <c r="I293" s="340">
        <f t="shared" si="14"/>
        <v>0</v>
      </c>
      <c r="J293" s="341">
        <f t="shared" si="14"/>
        <v>0</v>
      </c>
      <c r="K293" s="339"/>
      <c r="L293" s="339" t="str">
        <f t="shared" si="15"/>
        <v/>
      </c>
      <c r="M293" s="342" t="str">
        <f t="shared" si="16"/>
        <v/>
      </c>
    </row>
    <row r="294" spans="1:13">
      <c r="A294" s="335">
        <f t="shared" si="13"/>
        <v>292</v>
      </c>
      <c r="B294" s="336"/>
      <c r="C294" s="337"/>
      <c r="D294" s="338"/>
      <c r="E294" s="336"/>
      <c r="F294" s="339"/>
      <c r="G294" s="336"/>
      <c r="H294" s="337"/>
      <c r="I294" s="340">
        <f t="shared" si="14"/>
        <v>0</v>
      </c>
      <c r="J294" s="341">
        <f t="shared" si="14"/>
        <v>0</v>
      </c>
      <c r="K294" s="339"/>
      <c r="L294" s="339" t="str">
        <f t="shared" si="15"/>
        <v/>
      </c>
      <c r="M294" s="342" t="str">
        <f t="shared" si="16"/>
        <v/>
      </c>
    </row>
    <row r="295" spans="1:13">
      <c r="A295" s="335">
        <f t="shared" si="13"/>
        <v>293</v>
      </c>
      <c r="B295" s="336"/>
      <c r="C295" s="337"/>
      <c r="D295" s="338"/>
      <c r="E295" s="336"/>
      <c r="F295" s="339"/>
      <c r="G295" s="336"/>
      <c r="H295" s="337"/>
      <c r="I295" s="340">
        <f t="shared" si="14"/>
        <v>0</v>
      </c>
      <c r="J295" s="341">
        <f t="shared" si="14"/>
        <v>0</v>
      </c>
      <c r="K295" s="339"/>
      <c r="L295" s="339" t="str">
        <f t="shared" si="15"/>
        <v/>
      </c>
      <c r="M295" s="342" t="str">
        <f t="shared" si="16"/>
        <v/>
      </c>
    </row>
    <row r="296" spans="1:13">
      <c r="A296" s="335">
        <f t="shared" si="13"/>
        <v>294</v>
      </c>
      <c r="B296" s="336"/>
      <c r="C296" s="337"/>
      <c r="D296" s="338"/>
      <c r="E296" s="336"/>
      <c r="F296" s="339"/>
      <c r="G296" s="336"/>
      <c r="H296" s="337"/>
      <c r="I296" s="340">
        <f t="shared" si="14"/>
        <v>0</v>
      </c>
      <c r="J296" s="341">
        <f t="shared" si="14"/>
        <v>0</v>
      </c>
      <c r="K296" s="339"/>
      <c r="L296" s="339" t="str">
        <f t="shared" si="15"/>
        <v/>
      </c>
      <c r="M296" s="342" t="str">
        <f t="shared" si="16"/>
        <v/>
      </c>
    </row>
    <row r="297" spans="1:13">
      <c r="A297" s="335">
        <f t="shared" si="13"/>
        <v>295</v>
      </c>
      <c r="B297" s="336"/>
      <c r="C297" s="337"/>
      <c r="D297" s="338"/>
      <c r="E297" s="336"/>
      <c r="F297" s="339"/>
      <c r="G297" s="336"/>
      <c r="H297" s="337"/>
      <c r="I297" s="340">
        <f t="shared" si="14"/>
        <v>0</v>
      </c>
      <c r="J297" s="341">
        <f t="shared" si="14"/>
        <v>0</v>
      </c>
      <c r="K297" s="339"/>
      <c r="L297" s="339" t="str">
        <f t="shared" si="15"/>
        <v/>
      </c>
      <c r="M297" s="342" t="str">
        <f t="shared" si="16"/>
        <v/>
      </c>
    </row>
    <row r="298" spans="1:13">
      <c r="A298" s="335">
        <f t="shared" si="13"/>
        <v>296</v>
      </c>
      <c r="B298" s="336"/>
      <c r="C298" s="337"/>
      <c r="D298" s="338"/>
      <c r="E298" s="336"/>
      <c r="F298" s="339"/>
      <c r="G298" s="336"/>
      <c r="H298" s="337"/>
      <c r="I298" s="340">
        <f t="shared" si="14"/>
        <v>0</v>
      </c>
      <c r="J298" s="341">
        <f t="shared" si="14"/>
        <v>0</v>
      </c>
      <c r="K298" s="339"/>
      <c r="L298" s="339" t="str">
        <f t="shared" si="15"/>
        <v/>
      </c>
      <c r="M298" s="342" t="str">
        <f t="shared" si="16"/>
        <v/>
      </c>
    </row>
    <row r="299" spans="1:13">
      <c r="A299" s="335">
        <f t="shared" si="13"/>
        <v>297</v>
      </c>
      <c r="B299" s="336"/>
      <c r="C299" s="337"/>
      <c r="D299" s="338"/>
      <c r="E299" s="336"/>
      <c r="F299" s="339"/>
      <c r="G299" s="336"/>
      <c r="H299" s="337"/>
      <c r="I299" s="340">
        <f t="shared" si="14"/>
        <v>0</v>
      </c>
      <c r="J299" s="341">
        <f t="shared" si="14"/>
        <v>0</v>
      </c>
      <c r="K299" s="339"/>
      <c r="L299" s="339" t="str">
        <f t="shared" si="15"/>
        <v/>
      </c>
      <c r="M299" s="342" t="str">
        <f t="shared" si="16"/>
        <v/>
      </c>
    </row>
    <row r="300" spans="1:13">
      <c r="A300" s="335">
        <f t="shared" si="13"/>
        <v>298</v>
      </c>
      <c r="B300" s="336"/>
      <c r="C300" s="337"/>
      <c r="D300" s="338"/>
      <c r="E300" s="336"/>
      <c r="F300" s="339"/>
      <c r="G300" s="336"/>
      <c r="H300" s="337"/>
      <c r="I300" s="340">
        <f t="shared" si="14"/>
        <v>0</v>
      </c>
      <c r="J300" s="341">
        <f t="shared" si="14"/>
        <v>0</v>
      </c>
      <c r="K300" s="339"/>
      <c r="L300" s="339" t="str">
        <f t="shared" si="15"/>
        <v/>
      </c>
      <c r="M300" s="342" t="str">
        <f t="shared" si="16"/>
        <v/>
      </c>
    </row>
    <row r="301" spans="1:13">
      <c r="A301" s="335">
        <f t="shared" si="13"/>
        <v>299</v>
      </c>
      <c r="B301" s="336"/>
      <c r="C301" s="337"/>
      <c r="D301" s="338"/>
      <c r="E301" s="336"/>
      <c r="F301" s="339"/>
      <c r="G301" s="336"/>
      <c r="H301" s="337"/>
      <c r="I301" s="340">
        <f t="shared" si="14"/>
        <v>0</v>
      </c>
      <c r="J301" s="341">
        <f t="shared" si="14"/>
        <v>0</v>
      </c>
      <c r="K301" s="339"/>
      <c r="L301" s="339" t="str">
        <f t="shared" si="15"/>
        <v/>
      </c>
      <c r="M301" s="342" t="str">
        <f t="shared" si="16"/>
        <v/>
      </c>
    </row>
    <row r="302" spans="1:13">
      <c r="A302" s="335">
        <f t="shared" si="13"/>
        <v>300</v>
      </c>
      <c r="B302" s="336"/>
      <c r="C302" s="337"/>
      <c r="D302" s="338"/>
      <c r="E302" s="336"/>
      <c r="F302" s="339"/>
      <c r="G302" s="336"/>
      <c r="H302" s="337"/>
      <c r="I302" s="340">
        <f t="shared" si="14"/>
        <v>0</v>
      </c>
      <c r="J302" s="341">
        <f t="shared" si="14"/>
        <v>0</v>
      </c>
      <c r="K302" s="339"/>
      <c r="L302" s="339" t="str">
        <f t="shared" si="15"/>
        <v/>
      </c>
      <c r="M302" s="342" t="str">
        <f t="shared" si="16"/>
        <v/>
      </c>
    </row>
    <row r="303" spans="1:13">
      <c r="A303" s="335"/>
      <c r="B303" s="343"/>
      <c r="C303" s="344"/>
      <c r="D303" s="345" t="s">
        <v>940</v>
      </c>
      <c r="E303" s="343"/>
      <c r="F303" s="339">
        <f>SUBTOTAL(9,F3:F302)</f>
        <v>0</v>
      </c>
      <c r="G303" s="343"/>
      <c r="H303" s="344"/>
      <c r="I303" s="345" t="s">
        <v>940</v>
      </c>
      <c r="J303" s="343"/>
      <c r="K303" s="339">
        <f>SUBTOTAL(9,K3:K302)</f>
        <v>0</v>
      </c>
      <c r="L303" s="339">
        <f>SUBTOTAL(9,L3:L302)</f>
        <v>0</v>
      </c>
      <c r="M303" s="342" t="str">
        <f t="shared" si="16"/>
        <v/>
      </c>
    </row>
  </sheetData>
  <autoFilter ref="B2:M302"/>
  <phoneticPr fontId="46"/>
  <dataValidations count="2">
    <dataValidation imeMode="hiragana" allowBlank="1" showInputMessage="1" showErrorMessage="1" sqref="E3:E302 B3:B302 J3:J302 G3:G302 B2:L2"/>
    <dataValidation imeMode="off" allowBlank="1" showInputMessage="1" showErrorMessage="1" sqref="C3:C303 F3:F303 H3:H303 K3:K303 L303:M303 M3:M302"/>
  </dataValidations>
  <printOptions horizontalCentered="1"/>
  <pageMargins left="0.70866141732283472" right="0.70866141732283472" top="0.74803149606299213" bottom="0.74803149606299213" header="0.31496062992125984" footer="0.31496062992125984"/>
  <pageSetup paperSize="9" orientation="portrait" blackAndWhite="1" useFirstPageNumber="1"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'⑥-2部門別面積集計比較表(基本設計)'!$C$4:$C$34</xm:f>
          </x14:formula1>
          <xm:sqref>D3:D302</xm:sqref>
        </x14:dataValidation>
        <x14:dataValidation type="list" imeMode="hiragana" allowBlank="1" showInputMessage="1">
          <x14:formula1>
            <xm:f>'⑥-2部門別面積集計比較表(基本設計)'!$C$4:$C$34</xm:f>
          </x14:formula1>
          <xm:sqref>I3:I302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0"/>
  <sheetViews>
    <sheetView view="pageBreakPreview" zoomScaleNormal="100" zoomScaleSheetLayoutView="100" zoomScalePageLayoutView="55" workbookViewId="0">
      <selection activeCell="C30" sqref="C30"/>
    </sheetView>
  </sheetViews>
  <sheetFormatPr defaultRowHeight="13.5"/>
  <cols>
    <col min="1" max="2" width="4.625" style="348" customWidth="1"/>
    <col min="3" max="3" width="13" style="348" bestFit="1" customWidth="1"/>
    <col min="4" max="5" width="12.875" style="348" bestFit="1" customWidth="1"/>
    <col min="6" max="6" width="12.875" style="348" customWidth="1"/>
    <col min="7" max="7" width="61.875" style="348" customWidth="1"/>
    <col min="8" max="16384" width="9" style="348"/>
  </cols>
  <sheetData>
    <row r="1" spans="1:7" ht="24.95" customHeight="1">
      <c r="A1" s="631" t="str">
        <f>'⑥-1部門別面積比較表(基本設計)'!A1</f>
        <v>○○病院 ○○整備工事</v>
      </c>
      <c r="B1" s="347"/>
      <c r="C1" s="347"/>
      <c r="D1" s="347"/>
      <c r="E1" s="347"/>
      <c r="F1" s="347"/>
      <c r="G1" s="347"/>
    </row>
    <row r="2" spans="1:7" s="349" customFormat="1" ht="19.5" customHeight="1">
      <c r="A2" s="1638" t="s">
        <v>455</v>
      </c>
      <c r="B2" s="1639"/>
      <c r="C2" s="1640"/>
      <c r="D2" s="1641" t="s">
        <v>933</v>
      </c>
      <c r="E2" s="1641" t="s">
        <v>941</v>
      </c>
      <c r="F2" s="1641" t="s">
        <v>938</v>
      </c>
      <c r="G2" s="1643" t="s">
        <v>942</v>
      </c>
    </row>
    <row r="3" spans="1:7" s="349" customFormat="1" ht="19.5" customHeight="1">
      <c r="A3" s="1645" t="s">
        <v>943</v>
      </c>
      <c r="B3" s="1646"/>
      <c r="C3" s="350" t="s">
        <v>944</v>
      </c>
      <c r="D3" s="1642"/>
      <c r="E3" s="1642"/>
      <c r="F3" s="1642"/>
      <c r="G3" s="1644"/>
    </row>
    <row r="4" spans="1:7" ht="20.100000000000001" customHeight="1">
      <c r="A4" s="1651" t="s">
        <v>945</v>
      </c>
      <c r="B4" s="1651"/>
      <c r="C4" s="351" t="s">
        <v>459</v>
      </c>
      <c r="D4" s="352">
        <f>SUMIF('⑥-1部門別面積比較表(基本設計)'!D:D,C4,'⑥-1部門別面積比較表(基本設計)'!F:F)</f>
        <v>0</v>
      </c>
      <c r="E4" s="352">
        <f>SUMIF('⑥-1部門別面積比較表(基本設計)'!I:I,C4,'⑥-1部門別面積比較表(基本設計)'!K:K)</f>
        <v>0</v>
      </c>
      <c r="F4" s="352">
        <f>E4-D4</f>
        <v>0</v>
      </c>
      <c r="G4" s="299" t="s">
        <v>461</v>
      </c>
    </row>
    <row r="5" spans="1:7" ht="20.100000000000001" customHeight="1">
      <c r="A5" s="1651" t="s">
        <v>947</v>
      </c>
      <c r="B5" s="1651"/>
      <c r="C5" s="353" t="s">
        <v>948</v>
      </c>
      <c r="D5" s="352">
        <f>SUMIF('⑥-1部門別面積比較表(基本設計)'!D:D,C5,'⑥-1部門別面積比較表(基本設計)'!F:F)</f>
        <v>0</v>
      </c>
      <c r="E5" s="352">
        <f>SUMIF('⑥-1部門別面積比較表(基本設計)'!I:I,C5,'⑥-1部門別面積比較表(基本設計)'!K:K)</f>
        <v>0</v>
      </c>
      <c r="F5" s="352">
        <f t="shared" ref="F5:F34" si="0">E5-D5</f>
        <v>0</v>
      </c>
      <c r="G5" s="299" t="s">
        <v>464</v>
      </c>
    </row>
    <row r="6" spans="1:7" ht="20.100000000000001" customHeight="1">
      <c r="A6" s="1651"/>
      <c r="B6" s="1651"/>
      <c r="C6" s="353" t="s">
        <v>465</v>
      </c>
      <c r="D6" s="352">
        <f>SUMIF('⑥-1部門別面積比較表(基本設計)'!D:D,C6,'⑥-1部門別面積比較表(基本設計)'!F:F)</f>
        <v>0</v>
      </c>
      <c r="E6" s="352">
        <f>SUMIF('⑥-1部門別面積比較表(基本設計)'!I:I,C6,'⑥-1部門別面積比較表(基本設計)'!K:K)</f>
        <v>0</v>
      </c>
      <c r="F6" s="352">
        <f t="shared" si="0"/>
        <v>0</v>
      </c>
      <c r="G6" s="299" t="s">
        <v>466</v>
      </c>
    </row>
    <row r="7" spans="1:7" ht="20.100000000000001" customHeight="1">
      <c r="A7" s="354" t="s">
        <v>940</v>
      </c>
      <c r="B7" s="354"/>
      <c r="C7" s="355"/>
      <c r="D7" s="352">
        <f>SUBTOTAL(9,D5:D6)</f>
        <v>0</v>
      </c>
      <c r="E7" s="352">
        <f t="shared" ref="E7:F7" si="1">SUBTOTAL(9,E5:E6)</f>
        <v>0</v>
      </c>
      <c r="F7" s="352">
        <f t="shared" si="1"/>
        <v>0</v>
      </c>
      <c r="G7" s="299"/>
    </row>
    <row r="8" spans="1:7" ht="20.100000000000001" customHeight="1">
      <c r="A8" s="1652" t="s">
        <v>950</v>
      </c>
      <c r="B8" s="1652"/>
      <c r="C8" s="353" t="s">
        <v>468</v>
      </c>
      <c r="D8" s="352">
        <f>SUMIF('⑥-1部門別面積比較表(基本設計)'!D:D,C8,'⑥-1部門別面積比較表(基本設計)'!F:F)</f>
        <v>0</v>
      </c>
      <c r="E8" s="352">
        <f>SUMIF('⑥-1部門別面積比較表(基本設計)'!I:I,C8,'⑥-1部門別面積比較表(基本設計)'!K:K)</f>
        <v>0</v>
      </c>
      <c r="F8" s="352">
        <f t="shared" si="0"/>
        <v>0</v>
      </c>
      <c r="G8" s="299" t="s">
        <v>469</v>
      </c>
    </row>
    <row r="9" spans="1:7" ht="20.100000000000001" customHeight="1">
      <c r="A9" s="1652"/>
      <c r="B9" s="1652"/>
      <c r="C9" s="353" t="s">
        <v>470</v>
      </c>
      <c r="D9" s="352">
        <f>SUMIF('⑥-1部門別面積比較表(基本設計)'!D:D,C9,'⑥-1部門別面積比較表(基本設計)'!F:F)</f>
        <v>0</v>
      </c>
      <c r="E9" s="352">
        <f>SUMIF('⑥-1部門別面積比較表(基本設計)'!I:I,C9,'⑥-1部門別面積比較表(基本設計)'!K:K)</f>
        <v>0</v>
      </c>
      <c r="F9" s="352">
        <f t="shared" si="0"/>
        <v>0</v>
      </c>
      <c r="G9" s="299" t="s">
        <v>471</v>
      </c>
    </row>
    <row r="10" spans="1:7" ht="20.100000000000001" customHeight="1">
      <c r="A10" s="1652"/>
      <c r="B10" s="1652"/>
      <c r="C10" s="353" t="s">
        <v>953</v>
      </c>
      <c r="D10" s="352">
        <f>SUMIF('⑥-1部門別面積比較表(基本設計)'!D:D,C10,'⑥-1部門別面積比較表(基本設計)'!F:F)</f>
        <v>0</v>
      </c>
      <c r="E10" s="352">
        <f>SUMIF('⑥-1部門別面積比較表(基本設計)'!I:I,C10,'⑥-1部門別面積比較表(基本設計)'!K:K)</f>
        <v>0</v>
      </c>
      <c r="F10" s="352">
        <f t="shared" si="0"/>
        <v>0</v>
      </c>
      <c r="G10" s="299" t="s">
        <v>473</v>
      </c>
    </row>
    <row r="11" spans="1:7" ht="20.100000000000001" customHeight="1">
      <c r="A11" s="1652"/>
      <c r="B11" s="1652"/>
      <c r="C11" s="353" t="s">
        <v>955</v>
      </c>
      <c r="D11" s="352">
        <f>SUMIF('⑥-1部門別面積比較表(基本設計)'!D:D,C11,'⑥-1部門別面積比較表(基本設計)'!F:F)</f>
        <v>0</v>
      </c>
      <c r="E11" s="352">
        <f>SUMIF('⑥-1部門別面積比較表(基本設計)'!I:I,C11,'⑥-1部門別面積比較表(基本設計)'!K:K)</f>
        <v>0</v>
      </c>
      <c r="F11" s="352">
        <f t="shared" si="0"/>
        <v>0</v>
      </c>
      <c r="G11" s="299" t="s">
        <v>475</v>
      </c>
    </row>
    <row r="12" spans="1:7" ht="20.100000000000001" customHeight="1">
      <c r="A12" s="1652"/>
      <c r="B12" s="1652"/>
      <c r="C12" s="351" t="s">
        <v>476</v>
      </c>
      <c r="D12" s="352">
        <f>SUMIF('⑥-1部門別面積比較表(基本設計)'!D:D,C12,'⑥-1部門別面積比較表(基本設計)'!F:F)</f>
        <v>0</v>
      </c>
      <c r="E12" s="352">
        <f>SUMIF('⑥-1部門別面積比較表(基本設計)'!I:I,C12,'⑥-1部門別面積比較表(基本設計)'!K:K)</f>
        <v>0</v>
      </c>
      <c r="F12" s="352">
        <f t="shared" si="0"/>
        <v>0</v>
      </c>
      <c r="G12" s="299" t="s">
        <v>477</v>
      </c>
    </row>
    <row r="13" spans="1:7" ht="20.100000000000001" customHeight="1">
      <c r="A13" s="1652"/>
      <c r="B13" s="1652"/>
      <c r="C13" s="351" t="s">
        <v>478</v>
      </c>
      <c r="D13" s="352">
        <f>SUMIF('⑥-1部門別面積比較表(基本設計)'!D:D,C13,'⑥-1部門別面積比較表(基本設計)'!F:F)</f>
        <v>0</v>
      </c>
      <c r="E13" s="352">
        <f>SUMIF('⑥-1部門別面積比較表(基本設計)'!I:I,C13,'⑥-1部門別面積比較表(基本設計)'!K:K)</f>
        <v>0</v>
      </c>
      <c r="F13" s="352">
        <f t="shared" si="0"/>
        <v>0</v>
      </c>
      <c r="G13" s="299" t="s">
        <v>479</v>
      </c>
    </row>
    <row r="14" spans="1:7" ht="20.100000000000001" customHeight="1">
      <c r="A14" s="1652"/>
      <c r="B14" s="1652"/>
      <c r="C14" s="351" t="s">
        <v>480</v>
      </c>
      <c r="D14" s="352">
        <f>SUMIF('⑥-1部門別面積比較表(基本設計)'!D:D,C14,'⑥-1部門別面積比較表(基本設計)'!F:F)</f>
        <v>0</v>
      </c>
      <c r="E14" s="352">
        <f>SUMIF('⑥-1部門別面積比較表(基本設計)'!I:I,C14,'⑥-1部門別面積比較表(基本設計)'!K:K)</f>
        <v>0</v>
      </c>
      <c r="F14" s="352">
        <f t="shared" si="0"/>
        <v>0</v>
      </c>
      <c r="G14" s="299" t="s">
        <v>481</v>
      </c>
    </row>
    <row r="15" spans="1:7" ht="20.100000000000001" customHeight="1">
      <c r="A15" s="1652"/>
      <c r="B15" s="1652"/>
      <c r="C15" s="353" t="s">
        <v>482</v>
      </c>
      <c r="D15" s="352">
        <f>SUMIF('⑥-1部門別面積比較表(基本設計)'!D:D,C15,'⑥-1部門別面積比較表(基本設計)'!F:F)</f>
        <v>0</v>
      </c>
      <c r="E15" s="352">
        <f>SUMIF('⑥-1部門別面積比較表(基本設計)'!I:I,C15,'⑥-1部門別面積比較表(基本設計)'!K:K)</f>
        <v>0</v>
      </c>
      <c r="F15" s="352">
        <f t="shared" si="0"/>
        <v>0</v>
      </c>
      <c r="G15" s="299" t="s">
        <v>483</v>
      </c>
    </row>
    <row r="16" spans="1:7" ht="20.100000000000001" customHeight="1">
      <c r="A16" s="1652"/>
      <c r="B16" s="1652"/>
      <c r="C16" s="353" t="s">
        <v>484</v>
      </c>
      <c r="D16" s="352">
        <f>SUMIF('⑥-1部門別面積比較表(基本設計)'!D:D,C16,'⑥-1部門別面積比較表(基本設計)'!F:F)</f>
        <v>0</v>
      </c>
      <c r="E16" s="352">
        <f>SUMIF('⑥-1部門別面積比較表(基本設計)'!I:I,C16,'⑥-1部門別面積比較表(基本設計)'!K:K)</f>
        <v>0</v>
      </c>
      <c r="F16" s="352">
        <f t="shared" si="0"/>
        <v>0</v>
      </c>
      <c r="G16" s="299" t="s">
        <v>485</v>
      </c>
    </row>
    <row r="17" spans="1:7" ht="20.100000000000001" customHeight="1">
      <c r="A17" s="1652"/>
      <c r="B17" s="1652"/>
      <c r="C17" s="353" t="s">
        <v>486</v>
      </c>
      <c r="D17" s="352">
        <f>SUMIF('⑥-1部門別面積比較表(基本設計)'!D:D,C17,'⑥-1部門別面積比較表(基本設計)'!F:F)</f>
        <v>0</v>
      </c>
      <c r="E17" s="352">
        <f>SUMIF('⑥-1部門別面積比較表(基本設計)'!I:I,C17,'⑥-1部門別面積比較表(基本設計)'!K:K)</f>
        <v>0</v>
      </c>
      <c r="F17" s="352">
        <f t="shared" si="0"/>
        <v>0</v>
      </c>
      <c r="G17" s="299" t="s">
        <v>487</v>
      </c>
    </row>
    <row r="18" spans="1:7" ht="20.100000000000001" customHeight="1">
      <c r="A18" s="1652"/>
      <c r="B18" s="1652"/>
      <c r="C18" s="353" t="s">
        <v>962</v>
      </c>
      <c r="D18" s="352">
        <f>SUMIF('⑥-1部門別面積比較表(基本設計)'!D:D,C18,'⑥-1部門別面積比較表(基本設計)'!F:F)</f>
        <v>0</v>
      </c>
      <c r="E18" s="352">
        <f>SUMIF('⑥-1部門別面積比較表(基本設計)'!I:I,C18,'⑥-1部門別面積比較表(基本設計)'!K:K)</f>
        <v>0</v>
      </c>
      <c r="F18" s="352">
        <f t="shared" si="0"/>
        <v>0</v>
      </c>
      <c r="G18" s="299" t="s">
        <v>489</v>
      </c>
    </row>
    <row r="19" spans="1:7" ht="20.100000000000001" customHeight="1">
      <c r="A19" s="354" t="s">
        <v>940</v>
      </c>
      <c r="B19" s="354"/>
      <c r="C19" s="355"/>
      <c r="D19" s="352">
        <f>SUBTOTAL(9,D8:D18)</f>
        <v>0</v>
      </c>
      <c r="E19" s="352">
        <f t="shared" ref="E19:F19" si="2">SUBTOTAL(9,E8:E18)</f>
        <v>0</v>
      </c>
      <c r="F19" s="352">
        <f t="shared" si="2"/>
        <v>0</v>
      </c>
      <c r="G19" s="299"/>
    </row>
    <row r="20" spans="1:7" ht="20.100000000000001" customHeight="1">
      <c r="A20" s="1652" t="s">
        <v>963</v>
      </c>
      <c r="B20" s="1652"/>
      <c r="C20" s="353" t="s">
        <v>964</v>
      </c>
      <c r="D20" s="352">
        <f>SUMIF('⑥-1部門別面積比較表(基本設計)'!D:D,C20,'⑥-1部門別面積比較表(基本設計)'!F:F)</f>
        <v>0</v>
      </c>
      <c r="E20" s="352">
        <f>SUMIF('⑥-1部門別面積比較表(基本設計)'!I:I,C20,'⑥-1部門別面積比較表(基本設計)'!K:K)</f>
        <v>0</v>
      </c>
      <c r="F20" s="352">
        <f t="shared" si="0"/>
        <v>0</v>
      </c>
      <c r="G20" s="299" t="s">
        <v>492</v>
      </c>
    </row>
    <row r="21" spans="1:7" ht="20.100000000000001" customHeight="1">
      <c r="A21" s="1652"/>
      <c r="B21" s="1652"/>
      <c r="C21" s="353" t="s">
        <v>493</v>
      </c>
      <c r="D21" s="352">
        <f>SUMIF('⑥-1部門別面積比較表(基本設計)'!D:D,C21,'⑥-1部門別面積比較表(基本設計)'!F:F)</f>
        <v>0</v>
      </c>
      <c r="E21" s="352">
        <f>SUMIF('⑥-1部門別面積比較表(基本設計)'!I:I,C21,'⑥-1部門別面積比較表(基本設計)'!K:K)</f>
        <v>0</v>
      </c>
      <c r="F21" s="352">
        <f t="shared" si="0"/>
        <v>0</v>
      </c>
      <c r="G21" s="299" t="s">
        <v>494</v>
      </c>
    </row>
    <row r="22" spans="1:7" ht="20.100000000000001" customHeight="1">
      <c r="A22" s="1652"/>
      <c r="B22" s="1652"/>
      <c r="C22" s="353" t="s">
        <v>495</v>
      </c>
      <c r="D22" s="352">
        <f>SUMIF('⑥-1部門別面積比較表(基本設計)'!D:D,C22,'⑥-1部門別面積比較表(基本設計)'!F:F)</f>
        <v>0</v>
      </c>
      <c r="E22" s="352">
        <f>SUMIF('⑥-1部門別面積比較表(基本設計)'!I:I,C22,'⑥-1部門別面積比較表(基本設計)'!K:K)</f>
        <v>0</v>
      </c>
      <c r="F22" s="352">
        <f t="shared" si="0"/>
        <v>0</v>
      </c>
      <c r="G22" s="299" t="s">
        <v>496</v>
      </c>
    </row>
    <row r="23" spans="1:7" ht="20.100000000000001" customHeight="1">
      <c r="A23" s="1652"/>
      <c r="B23" s="1652"/>
      <c r="C23" s="353" t="s">
        <v>967</v>
      </c>
      <c r="D23" s="352">
        <f>SUMIF('⑥-1部門別面積比較表(基本設計)'!D:D,C23,'⑥-1部門別面積比較表(基本設計)'!F:F)</f>
        <v>0</v>
      </c>
      <c r="E23" s="352">
        <f>SUMIF('⑥-1部門別面積比較表(基本設計)'!I:I,C23,'⑥-1部門別面積比較表(基本設計)'!K:K)</f>
        <v>0</v>
      </c>
      <c r="F23" s="352">
        <f t="shared" si="0"/>
        <v>0</v>
      </c>
      <c r="G23" s="299" t="s">
        <v>498</v>
      </c>
    </row>
    <row r="24" spans="1:7" ht="20.100000000000001" customHeight="1">
      <c r="A24" s="1652"/>
      <c r="B24" s="1652"/>
      <c r="C24" s="353" t="s">
        <v>968</v>
      </c>
      <c r="D24" s="352">
        <f>SUMIF('⑥-1部門別面積比較表(基本設計)'!D:D,C24,'⑥-1部門別面積比較表(基本設計)'!F:F)</f>
        <v>0</v>
      </c>
      <c r="E24" s="352">
        <f>SUMIF('⑥-1部門別面積比較表(基本設計)'!I:I,C24,'⑥-1部門別面積比較表(基本設計)'!K:K)</f>
        <v>0</v>
      </c>
      <c r="F24" s="352">
        <f t="shared" si="0"/>
        <v>0</v>
      </c>
      <c r="G24" s="299" t="s">
        <v>500</v>
      </c>
    </row>
    <row r="25" spans="1:7" ht="20.100000000000001" customHeight="1">
      <c r="A25" s="1652"/>
      <c r="B25" s="1652"/>
      <c r="C25" s="351" t="s">
        <v>501</v>
      </c>
      <c r="D25" s="352">
        <f>SUMIF('⑥-1部門別面積比較表(基本設計)'!D:D,C25,'⑥-1部門別面積比較表(基本設計)'!F:F)</f>
        <v>0</v>
      </c>
      <c r="E25" s="352">
        <f>SUMIF('⑥-1部門別面積比較表(基本設計)'!I:I,C25,'⑥-1部門別面積比較表(基本設計)'!K:K)</f>
        <v>0</v>
      </c>
      <c r="F25" s="352">
        <f t="shared" si="0"/>
        <v>0</v>
      </c>
      <c r="G25" s="299" t="s">
        <v>502</v>
      </c>
    </row>
    <row r="26" spans="1:7" ht="20.100000000000001" customHeight="1">
      <c r="A26" s="354" t="s">
        <v>940</v>
      </c>
      <c r="B26" s="354"/>
      <c r="C26" s="355"/>
      <c r="D26" s="352">
        <f>SUBTOTAL(9,D20:D25)</f>
        <v>0</v>
      </c>
      <c r="E26" s="352">
        <f t="shared" ref="E26:F26" si="3">SUBTOTAL(9,E20:E25)</f>
        <v>0</v>
      </c>
      <c r="F26" s="352">
        <f t="shared" si="3"/>
        <v>0</v>
      </c>
      <c r="G26" s="299"/>
    </row>
    <row r="27" spans="1:7" ht="20.100000000000001" customHeight="1">
      <c r="A27" s="1652" t="s">
        <v>970</v>
      </c>
      <c r="B27" s="1652"/>
      <c r="C27" s="356" t="s">
        <v>971</v>
      </c>
      <c r="D27" s="352">
        <f>SUMIF('⑥-1部門別面積比較表(基本設計)'!D:D,C27,'⑥-1部門別面積比較表(基本設計)'!F:F)</f>
        <v>0</v>
      </c>
      <c r="E27" s="352">
        <f>SUMIF('⑥-1部門別面積比較表(基本設計)'!I:I,C27,'⑥-1部門別面積比較表(基本設計)'!K:K)</f>
        <v>0</v>
      </c>
      <c r="F27" s="352">
        <f t="shared" si="0"/>
        <v>0</v>
      </c>
      <c r="G27" s="300" t="s">
        <v>505</v>
      </c>
    </row>
    <row r="28" spans="1:7" ht="20.100000000000001" customHeight="1">
      <c r="A28" s="1652"/>
      <c r="B28" s="1652"/>
      <c r="C28" s="357" t="s">
        <v>972</v>
      </c>
      <c r="D28" s="352">
        <f>SUMIF('⑥-1部門別面積比較表(基本設計)'!D:D,C28,'⑥-1部門別面積比較表(基本設計)'!F:F)</f>
        <v>0</v>
      </c>
      <c r="E28" s="352">
        <f>SUMIF('⑥-1部門別面積比較表(基本設計)'!I:I,C28,'⑥-1部門別面積比較表(基本設計)'!K:K)</f>
        <v>0</v>
      </c>
      <c r="F28" s="352">
        <f t="shared" si="0"/>
        <v>0</v>
      </c>
      <c r="G28" s="300" t="s">
        <v>507</v>
      </c>
    </row>
    <row r="29" spans="1:7" ht="20.100000000000001" customHeight="1">
      <c r="A29" s="354" t="s">
        <v>940</v>
      </c>
      <c r="B29" s="354"/>
      <c r="C29" s="355"/>
      <c r="D29" s="352">
        <f>SUBTOTAL(9,D27:D28)</f>
        <v>0</v>
      </c>
      <c r="E29" s="352">
        <f t="shared" ref="E29:F29" si="4">SUBTOTAL(9,E27:E28)</f>
        <v>0</v>
      </c>
      <c r="F29" s="352">
        <f t="shared" si="4"/>
        <v>0</v>
      </c>
      <c r="G29" s="299"/>
    </row>
    <row r="30" spans="1:7" ht="20.100000000000001" customHeight="1">
      <c r="A30" s="1653" t="s">
        <v>973</v>
      </c>
      <c r="B30" s="1654"/>
      <c r="C30" s="356" t="s">
        <v>509</v>
      </c>
      <c r="D30" s="352">
        <f>SUMIF('⑥-1部門別面積比較表(基本設計)'!D:D,C30,'⑥-1部門別面積比較表(基本設計)'!F:F)</f>
        <v>0</v>
      </c>
      <c r="E30" s="352">
        <f>SUMIF('⑥-1部門別面積比較表(基本設計)'!I:I,C30,'⑥-1部門別面積比較表(基本設計)'!K:K)</f>
        <v>0</v>
      </c>
      <c r="F30" s="352">
        <f t="shared" si="0"/>
        <v>0</v>
      </c>
      <c r="G30" s="300" t="s">
        <v>510</v>
      </c>
    </row>
    <row r="31" spans="1:7" ht="20.100000000000001" customHeight="1">
      <c r="A31" s="1655"/>
      <c r="B31" s="1656"/>
      <c r="C31" s="357" t="s">
        <v>511</v>
      </c>
      <c r="D31" s="352">
        <f>SUMIF('⑥-1部門別面積比較表(基本設計)'!D:D,C31,'⑥-1部門別面積比較表(基本設計)'!F:F)</f>
        <v>0</v>
      </c>
      <c r="E31" s="352">
        <f>SUMIF('⑥-1部門別面積比較表(基本設計)'!I:I,C31,'⑥-1部門別面積比較表(基本設計)'!K:K)</f>
        <v>0</v>
      </c>
      <c r="F31" s="352">
        <f t="shared" si="0"/>
        <v>0</v>
      </c>
      <c r="G31" s="300" t="s">
        <v>512</v>
      </c>
    </row>
    <row r="32" spans="1:7" ht="20.100000000000001" customHeight="1">
      <c r="A32" s="354" t="s">
        <v>940</v>
      </c>
      <c r="B32" s="354"/>
      <c r="C32" s="355"/>
      <c r="D32" s="352">
        <f>SUBTOTAL(9,D30:D31)</f>
        <v>0</v>
      </c>
      <c r="E32" s="352">
        <f t="shared" ref="E32:F32" si="5">SUBTOTAL(9,E30:E31)</f>
        <v>0</v>
      </c>
      <c r="F32" s="352">
        <f t="shared" si="5"/>
        <v>0</v>
      </c>
      <c r="G32" s="299"/>
    </row>
    <row r="33" spans="1:7" ht="20.100000000000001" customHeight="1">
      <c r="A33" s="1647" t="s">
        <v>570</v>
      </c>
      <c r="B33" s="1648"/>
      <c r="C33" s="357"/>
      <c r="D33" s="352">
        <f>SUMIF('⑥-1部門別面積比較表(基本設計)'!D:D,C33,'⑥-1部門別面積比較表(基本設計)'!F:F)</f>
        <v>0</v>
      </c>
      <c r="E33" s="352">
        <f>SUMIF('⑥-1部門別面積比較表(基本設計)'!I:I,C33,'⑥-1部門別面積比較表(基本設計)'!K:K)</f>
        <v>0</v>
      </c>
      <c r="F33" s="352">
        <f t="shared" si="0"/>
        <v>0</v>
      </c>
      <c r="G33" s="300" t="s">
        <v>514</v>
      </c>
    </row>
    <row r="34" spans="1:7" ht="20.100000000000001" customHeight="1">
      <c r="A34" s="1649"/>
      <c r="B34" s="1650"/>
      <c r="C34" s="357"/>
      <c r="D34" s="358">
        <f>SUMIF('⑥-1部門別面積比較表(基本設計)'!D:D,C34,'⑥-1部門別面積比較表(基本設計)'!F:F)</f>
        <v>0</v>
      </c>
      <c r="E34" s="358">
        <f>SUMIF('⑥-1部門別面積比較表(基本設計)'!I:I,C34,'⑥-1部門別面積比較表(基本設計)'!K:K)</f>
        <v>0</v>
      </c>
      <c r="F34" s="358">
        <f t="shared" si="0"/>
        <v>0</v>
      </c>
      <c r="G34" s="299"/>
    </row>
    <row r="35" spans="1:7" ht="20.100000000000001" customHeight="1">
      <c r="A35" s="354" t="s">
        <v>940</v>
      </c>
      <c r="B35" s="354"/>
      <c r="C35" s="355"/>
      <c r="D35" s="352">
        <f>SUBTOTAL(9,D30:D34)</f>
        <v>0</v>
      </c>
      <c r="E35" s="352">
        <f t="shared" ref="E35:F35" si="6">SUBTOTAL(9,E30:E34)</f>
        <v>0</v>
      </c>
      <c r="F35" s="352">
        <f t="shared" si="6"/>
        <v>0</v>
      </c>
      <c r="G35" s="299"/>
    </row>
    <row r="36" spans="1:7" ht="20.100000000000001" customHeight="1">
      <c r="A36" s="354" t="s">
        <v>974</v>
      </c>
      <c r="B36" s="354"/>
      <c r="C36" s="355"/>
      <c r="D36" s="358">
        <f>SUBTOTAL(9,D4:D35)</f>
        <v>0</v>
      </c>
      <c r="E36" s="358">
        <f t="shared" ref="E36:F36" si="7">SUBTOTAL(9,E4:E35)</f>
        <v>0</v>
      </c>
      <c r="F36" s="358">
        <f t="shared" si="7"/>
        <v>0</v>
      </c>
      <c r="G36" s="299"/>
    </row>
    <row r="37" spans="1:7" s="360" customFormat="1" ht="20.100000000000001" customHeight="1">
      <c r="A37" s="359" t="s">
        <v>975</v>
      </c>
      <c r="B37" s="359"/>
      <c r="C37" s="359"/>
      <c r="D37" s="359"/>
      <c r="E37" s="359"/>
      <c r="F37" s="359"/>
      <c r="G37" s="359"/>
    </row>
    <row r="38" spans="1:7" s="360" customFormat="1" ht="20.100000000000001" customHeight="1">
      <c r="A38" s="361" t="s">
        <v>976</v>
      </c>
      <c r="B38" s="359"/>
      <c r="C38" s="359"/>
      <c r="D38" s="359"/>
      <c r="E38" s="359"/>
      <c r="F38" s="359"/>
      <c r="G38" s="359"/>
    </row>
    <row r="39" spans="1:7" s="360" customFormat="1" ht="20.100000000000001" customHeight="1">
      <c r="A39" s="362" t="s">
        <v>71</v>
      </c>
      <c r="B39" s="359" t="s">
        <v>978</v>
      </c>
      <c r="C39" s="359"/>
      <c r="D39" s="359"/>
      <c r="E39" s="359"/>
      <c r="F39" s="359"/>
      <c r="G39" s="359"/>
    </row>
    <row r="40" spans="1:7" s="360" customFormat="1" ht="20.100000000000001" customHeight="1">
      <c r="A40" s="362" t="s">
        <v>71</v>
      </c>
      <c r="B40" s="359" t="s">
        <v>979</v>
      </c>
      <c r="C40" s="359"/>
      <c r="D40" s="359"/>
      <c r="E40" s="359"/>
      <c r="F40" s="359"/>
      <c r="G40" s="359"/>
    </row>
    <row r="41" spans="1:7" s="360" customFormat="1" ht="20.100000000000001" customHeight="1">
      <c r="A41" s="362" t="s">
        <v>71</v>
      </c>
      <c r="B41" s="359" t="s">
        <v>980</v>
      </c>
      <c r="C41" s="359"/>
      <c r="D41" s="359"/>
      <c r="E41" s="359"/>
      <c r="F41" s="359"/>
      <c r="G41" s="359"/>
    </row>
    <row r="42" spans="1:7" s="360" customFormat="1" ht="20.100000000000001" customHeight="1">
      <c r="A42" s="363"/>
      <c r="B42" s="364"/>
      <c r="C42" s="364"/>
      <c r="D42" s="364"/>
      <c r="E42" s="364"/>
      <c r="F42" s="364"/>
      <c r="G42" s="364"/>
    </row>
    <row r="43" spans="1:7" s="360" customFormat="1" ht="20.100000000000001" customHeight="1">
      <c r="A43" s="365"/>
      <c r="B43" s="364"/>
      <c r="C43" s="364"/>
      <c r="D43" s="364"/>
      <c r="E43" s="364"/>
      <c r="F43" s="364"/>
      <c r="G43" s="364"/>
    </row>
    <row r="44" spans="1:7" s="360" customFormat="1" ht="20.100000000000001" customHeight="1">
      <c r="A44" s="365"/>
      <c r="B44" s="364"/>
      <c r="C44" s="364"/>
      <c r="D44" s="364"/>
      <c r="E44" s="364"/>
      <c r="F44" s="364"/>
      <c r="G44" s="364"/>
    </row>
    <row r="45" spans="1:7" s="360" customFormat="1" ht="20.100000000000001" customHeight="1">
      <c r="A45" s="365"/>
      <c r="B45" s="364"/>
      <c r="C45" s="364"/>
      <c r="D45" s="364"/>
      <c r="E45" s="364"/>
      <c r="F45" s="364"/>
      <c r="G45" s="364"/>
    </row>
    <row r="46" spans="1:7" s="360" customFormat="1" ht="20.100000000000001" customHeight="1">
      <c r="A46" s="365"/>
      <c r="B46" s="364"/>
      <c r="C46" s="364"/>
      <c r="D46" s="364"/>
      <c r="E46" s="364"/>
      <c r="F46" s="364"/>
      <c r="G46" s="364"/>
    </row>
    <row r="47" spans="1:7" s="360" customFormat="1" ht="20.100000000000001" customHeight="1">
      <c r="A47" s="365"/>
      <c r="B47" s="364"/>
      <c r="C47" s="364"/>
      <c r="D47" s="364"/>
      <c r="E47" s="364"/>
      <c r="F47" s="364"/>
      <c r="G47" s="364"/>
    </row>
    <row r="48" spans="1:7" ht="20.100000000000001" customHeight="1"/>
    <row r="49" ht="27" customHeight="1"/>
    <row r="50" ht="27" customHeight="1"/>
  </sheetData>
  <mergeCells count="13">
    <mergeCell ref="A33:B34"/>
    <mergeCell ref="A4:B4"/>
    <mergeCell ref="A5:B6"/>
    <mergeCell ref="A8:B18"/>
    <mergeCell ref="A20:B25"/>
    <mergeCell ref="A27:B28"/>
    <mergeCell ref="A30:B31"/>
    <mergeCell ref="A2:C2"/>
    <mergeCell ref="D2:D3"/>
    <mergeCell ref="E2:E3"/>
    <mergeCell ref="F2:F3"/>
    <mergeCell ref="G2:G3"/>
    <mergeCell ref="A3:B3"/>
  </mergeCells>
  <phoneticPr fontId="46"/>
  <dataValidations count="2">
    <dataValidation imeMode="off" allowBlank="1" showInputMessage="1" showErrorMessage="1" sqref="D4:F36"/>
    <dataValidation imeMode="hiragana" allowBlank="1" showInputMessage="1" showErrorMessage="1" sqref="D2:F3 G2:G36 A35:B36 C2:C36 B2:B32 A2:A33"/>
  </dataValidations>
  <printOptions horizontalCentered="1"/>
  <pageMargins left="0.78740157480314965" right="0.39370078740157483" top="0.78740157480314965" bottom="0.78740157480314965" header="0.31496062992125984" footer="0.31496062992125984"/>
  <pageSetup paperSize="9" scale="75"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59"/>
  <sheetViews>
    <sheetView view="pageBreakPreview" zoomScale="55" zoomScaleNormal="25" zoomScaleSheetLayoutView="55" workbookViewId="0">
      <selection activeCell="C30" sqref="C30"/>
    </sheetView>
  </sheetViews>
  <sheetFormatPr defaultRowHeight="17.25"/>
  <cols>
    <col min="1" max="2" width="3.625" style="152" customWidth="1"/>
    <col min="3" max="3" width="5.375" style="152" customWidth="1"/>
    <col min="4" max="4" width="9" style="153" customWidth="1"/>
    <col min="5" max="5" width="45.875" style="152" customWidth="1"/>
    <col min="6" max="6" width="15.125" style="154" bestFit="1" customWidth="1"/>
    <col min="7" max="7" width="30.625" style="155" customWidth="1"/>
    <col min="8" max="13" width="30.625" style="154" customWidth="1"/>
    <col min="14" max="16384" width="9" style="152"/>
  </cols>
  <sheetData>
    <row r="2" spans="2:14" ht="21">
      <c r="B2" s="151"/>
    </row>
    <row r="3" spans="2:14" ht="18.75">
      <c r="E3" s="156"/>
      <c r="F3" s="153"/>
      <c r="G3" s="157"/>
      <c r="H3" s="153"/>
      <c r="I3" s="153"/>
      <c r="J3" s="158" t="s">
        <v>287</v>
      </c>
      <c r="K3" s="153"/>
      <c r="L3" s="153"/>
      <c r="M3" s="153"/>
      <c r="N3" s="156"/>
    </row>
    <row r="4" spans="2:14">
      <c r="C4" s="159" t="s">
        <v>288</v>
      </c>
      <c r="F4" s="160"/>
      <c r="G4" s="161"/>
      <c r="H4" s="160"/>
      <c r="I4" s="160"/>
      <c r="N4" s="156"/>
    </row>
    <row r="5" spans="2:14" ht="25.5" customHeight="1">
      <c r="C5" s="1669" t="s">
        <v>289</v>
      </c>
      <c r="D5" s="1670"/>
      <c r="E5" s="1670"/>
      <c r="F5" s="1670"/>
      <c r="G5" s="1670"/>
      <c r="H5" s="1670"/>
      <c r="I5" s="1670"/>
      <c r="J5" s="1670"/>
      <c r="N5" s="156"/>
    </row>
    <row r="6" spans="2:14" ht="18" thickBot="1">
      <c r="C6" s="156" t="s">
        <v>290</v>
      </c>
      <c r="E6" s="162"/>
      <c r="F6" s="162"/>
      <c r="G6" s="157"/>
      <c r="H6" s="162"/>
      <c r="I6" s="162"/>
      <c r="J6" s="162"/>
      <c r="K6" s="162"/>
      <c r="L6" s="162"/>
      <c r="M6" s="162"/>
      <c r="N6" s="156"/>
    </row>
    <row r="7" spans="2:14" ht="30" customHeight="1">
      <c r="C7" s="1671" t="s">
        <v>291</v>
      </c>
      <c r="D7" s="1672"/>
      <c r="E7" s="1672"/>
      <c r="F7" s="1673"/>
      <c r="G7" s="163"/>
      <c r="H7" s="164"/>
      <c r="I7" s="165"/>
      <c r="J7" s="166" t="s">
        <v>292</v>
      </c>
      <c r="K7" s="167"/>
      <c r="L7" s="168"/>
      <c r="M7" s="169"/>
      <c r="N7" s="156"/>
    </row>
    <row r="8" spans="2:14" ht="30" customHeight="1" thickBot="1">
      <c r="B8" s="170"/>
      <c r="C8" s="1674" t="s">
        <v>293</v>
      </c>
      <c r="D8" s="1675"/>
      <c r="E8" s="1675"/>
      <c r="F8" s="1676"/>
      <c r="G8" s="171"/>
      <c r="H8" s="172"/>
      <c r="I8" s="173"/>
      <c r="J8" s="174" t="s">
        <v>294</v>
      </c>
      <c r="K8" s="175"/>
      <c r="L8" s="176"/>
      <c r="M8" s="176"/>
      <c r="N8" s="156"/>
    </row>
    <row r="9" spans="2:14" ht="60" customHeight="1">
      <c r="B9" s="170"/>
      <c r="C9" s="1677" t="s">
        <v>295</v>
      </c>
      <c r="D9" s="1678"/>
      <c r="E9" s="1678"/>
      <c r="F9" s="1678"/>
      <c r="G9" s="177" t="s">
        <v>296</v>
      </c>
      <c r="H9" s="178" t="s">
        <v>297</v>
      </c>
      <c r="I9" s="178" t="s">
        <v>297</v>
      </c>
      <c r="J9" s="179" t="s">
        <v>298</v>
      </c>
      <c r="K9" s="180" t="s">
        <v>297</v>
      </c>
      <c r="L9" s="181" t="s">
        <v>297</v>
      </c>
      <c r="M9" s="181" t="s">
        <v>297</v>
      </c>
      <c r="N9" s="156"/>
    </row>
    <row r="10" spans="2:14" ht="8.25" customHeight="1">
      <c r="B10" s="170"/>
      <c r="C10" s="1679"/>
      <c r="D10" s="1680"/>
      <c r="E10" s="1680"/>
      <c r="F10" s="1680"/>
      <c r="G10" s="182"/>
      <c r="H10" s="183"/>
      <c r="I10" s="183"/>
      <c r="J10" s="184"/>
      <c r="K10" s="185"/>
      <c r="L10" s="183"/>
      <c r="M10" s="183"/>
      <c r="N10" s="156"/>
    </row>
    <row r="11" spans="2:14" s="193" customFormat="1" ht="30" customHeight="1">
      <c r="B11" s="186"/>
      <c r="C11" s="1681" t="s">
        <v>299</v>
      </c>
      <c r="D11" s="1682"/>
      <c r="E11" s="1683"/>
      <c r="F11" s="187" t="s">
        <v>300</v>
      </c>
      <c r="G11" s="188">
        <f>G12+G14</f>
        <v>0</v>
      </c>
      <c r="H11" s="188">
        <f>H12+H14</f>
        <v>0</v>
      </c>
      <c r="I11" s="188">
        <f>I12+I14</f>
        <v>0</v>
      </c>
      <c r="J11" s="189">
        <f>J12+J14</f>
        <v>60000</v>
      </c>
      <c r="K11" s="190"/>
      <c r="L11" s="191"/>
      <c r="M11" s="191"/>
      <c r="N11" s="192"/>
    </row>
    <row r="12" spans="2:14" ht="30" customHeight="1">
      <c r="B12" s="170"/>
      <c r="C12" s="1684" t="s">
        <v>301</v>
      </c>
      <c r="D12" s="1685"/>
      <c r="E12" s="1686"/>
      <c r="F12" s="194" t="s">
        <v>300</v>
      </c>
      <c r="G12" s="195"/>
      <c r="H12" s="195"/>
      <c r="I12" s="195"/>
      <c r="J12" s="196">
        <v>60000</v>
      </c>
      <c r="K12" s="197"/>
      <c r="L12" s="198"/>
      <c r="M12" s="198"/>
      <c r="N12" s="156"/>
    </row>
    <row r="13" spans="2:14" ht="39.75" customHeight="1">
      <c r="B13" s="170"/>
      <c r="C13" s="199"/>
      <c r="D13" s="1687" t="s">
        <v>302</v>
      </c>
      <c r="E13" s="1688"/>
      <c r="F13" s="1689"/>
      <c r="G13" s="195"/>
      <c r="H13" s="195"/>
      <c r="I13" s="195"/>
      <c r="J13" s="200" t="s">
        <v>303</v>
      </c>
      <c r="K13" s="197"/>
      <c r="L13" s="198"/>
      <c r="M13" s="198"/>
      <c r="N13" s="156"/>
    </row>
    <row r="14" spans="2:14" ht="30" customHeight="1">
      <c r="B14" s="170"/>
      <c r="C14" s="1690" t="s">
        <v>304</v>
      </c>
      <c r="D14" s="1691"/>
      <c r="E14" s="1692"/>
      <c r="F14" s="201" t="s">
        <v>300</v>
      </c>
      <c r="G14" s="195"/>
      <c r="H14" s="195"/>
      <c r="I14" s="195"/>
      <c r="J14" s="196">
        <v>0</v>
      </c>
      <c r="K14" s="197"/>
      <c r="L14" s="198"/>
      <c r="M14" s="198"/>
      <c r="N14" s="156"/>
    </row>
    <row r="15" spans="2:14" ht="30" customHeight="1">
      <c r="B15" s="170"/>
      <c r="C15" s="1693"/>
      <c r="D15" s="1694"/>
      <c r="E15" s="1695"/>
      <c r="F15" s="202"/>
      <c r="G15" s="203"/>
      <c r="H15" s="203"/>
      <c r="I15" s="203"/>
      <c r="J15" s="204"/>
      <c r="K15" s="197"/>
      <c r="L15" s="198"/>
      <c r="M15" s="198"/>
      <c r="N15" s="156"/>
    </row>
    <row r="16" spans="2:14" s="209" customFormat="1" ht="30" customHeight="1">
      <c r="B16" s="192"/>
      <c r="C16" s="1696" t="s">
        <v>305</v>
      </c>
      <c r="D16" s="1697"/>
      <c r="E16" s="1698"/>
      <c r="F16" s="187" t="s">
        <v>306</v>
      </c>
      <c r="G16" s="205">
        <f>(G18+G19)</f>
        <v>0</v>
      </c>
      <c r="H16" s="205">
        <f>(H18+H19)</f>
        <v>0</v>
      </c>
      <c r="I16" s="205">
        <f>(I18+I19)</f>
        <v>0</v>
      </c>
      <c r="J16" s="206">
        <f>(J18+J19)</f>
        <v>8951</v>
      </c>
      <c r="K16" s="207"/>
      <c r="L16" s="208"/>
      <c r="M16" s="208"/>
      <c r="N16" s="192"/>
    </row>
    <row r="17" spans="2:14" ht="30" customHeight="1">
      <c r="B17" s="170"/>
      <c r="C17" s="1666" t="s">
        <v>307</v>
      </c>
      <c r="D17" s="1667"/>
      <c r="E17" s="1668"/>
      <c r="F17" s="201"/>
      <c r="G17" s="195"/>
      <c r="H17" s="195"/>
      <c r="I17" s="195"/>
      <c r="J17" s="210" t="s">
        <v>308</v>
      </c>
      <c r="K17" s="197"/>
      <c r="L17" s="198"/>
      <c r="M17" s="198"/>
      <c r="N17" s="156"/>
    </row>
    <row r="18" spans="2:14" ht="30" customHeight="1">
      <c r="B18" s="170"/>
      <c r="C18" s="1666" t="s">
        <v>309</v>
      </c>
      <c r="D18" s="1667"/>
      <c r="E18" s="1668"/>
      <c r="F18" s="201" t="s">
        <v>306</v>
      </c>
      <c r="G18" s="195"/>
      <c r="H18" s="195"/>
      <c r="I18" s="195"/>
      <c r="J18" s="196">
        <v>400</v>
      </c>
      <c r="K18" s="197"/>
      <c r="L18" s="198"/>
      <c r="M18" s="198"/>
      <c r="N18" s="156"/>
    </row>
    <row r="19" spans="2:14" s="193" customFormat="1" ht="30" customHeight="1">
      <c r="B19" s="186"/>
      <c r="C19" s="211" t="s">
        <v>310</v>
      </c>
      <c r="D19" s="212"/>
      <c r="E19" s="213"/>
      <c r="F19" s="214" t="s">
        <v>306</v>
      </c>
      <c r="G19" s="215">
        <f>G39+G40+G41+G42</f>
        <v>0</v>
      </c>
      <c r="H19" s="215">
        <f>H39+H40+H41+H42</f>
        <v>0</v>
      </c>
      <c r="I19" s="215">
        <f>I39+I40+I41+I42</f>
        <v>0</v>
      </c>
      <c r="J19" s="216">
        <f>J39+J40+J41+J42</f>
        <v>8551</v>
      </c>
      <c r="K19" s="217"/>
      <c r="L19" s="218"/>
      <c r="M19" s="218"/>
      <c r="N19" s="192"/>
    </row>
    <row r="20" spans="2:14" ht="30" customHeight="1">
      <c r="B20" s="170"/>
      <c r="C20" s="219" t="s">
        <v>311</v>
      </c>
      <c r="D20" s="220" t="s">
        <v>312</v>
      </c>
      <c r="E20" s="221"/>
      <c r="F20" s="222" t="s">
        <v>313</v>
      </c>
      <c r="G20" s="195"/>
      <c r="H20" s="195"/>
      <c r="I20" s="195"/>
      <c r="J20" s="223">
        <v>600</v>
      </c>
      <c r="K20" s="197"/>
      <c r="L20" s="198"/>
      <c r="M20" s="198"/>
      <c r="N20" s="156"/>
    </row>
    <row r="21" spans="2:14" ht="30" customHeight="1">
      <c r="B21" s="170"/>
      <c r="C21" s="224" t="s">
        <v>314</v>
      </c>
      <c r="D21" s="225" t="s">
        <v>315</v>
      </c>
      <c r="E21" s="226"/>
      <c r="F21" s="227"/>
      <c r="G21" s="203"/>
      <c r="H21" s="203"/>
      <c r="I21" s="203"/>
      <c r="J21" s="204"/>
      <c r="K21" s="197"/>
      <c r="L21" s="198"/>
      <c r="M21" s="198"/>
      <c r="N21" s="156"/>
    </row>
    <row r="22" spans="2:14" ht="30" customHeight="1">
      <c r="B22" s="170"/>
      <c r="C22" s="228"/>
      <c r="D22" s="229" t="s">
        <v>316</v>
      </c>
      <c r="E22" s="230" t="s">
        <v>317</v>
      </c>
      <c r="F22" s="222" t="s">
        <v>313</v>
      </c>
      <c r="G22" s="195"/>
      <c r="H22" s="195"/>
      <c r="I22" s="195"/>
      <c r="J22" s="223">
        <v>15</v>
      </c>
      <c r="K22" s="197"/>
      <c r="L22" s="198"/>
      <c r="M22" s="198"/>
      <c r="N22" s="156"/>
    </row>
    <row r="23" spans="2:14" ht="30" customHeight="1">
      <c r="B23" s="170"/>
      <c r="C23" s="228"/>
      <c r="D23" s="229" t="s">
        <v>318</v>
      </c>
      <c r="E23" s="230" t="s">
        <v>319</v>
      </c>
      <c r="F23" s="222" t="s">
        <v>320</v>
      </c>
      <c r="G23" s="195"/>
      <c r="H23" s="195"/>
      <c r="I23" s="195"/>
      <c r="J23" s="223">
        <v>45</v>
      </c>
      <c r="K23" s="197"/>
      <c r="L23" s="198"/>
      <c r="M23" s="198"/>
      <c r="N23" s="156"/>
    </row>
    <row r="24" spans="2:14" ht="30" customHeight="1">
      <c r="B24" s="170"/>
      <c r="C24" s="228"/>
      <c r="D24" s="229" t="s">
        <v>321</v>
      </c>
      <c r="E24" s="230" t="s">
        <v>322</v>
      </c>
      <c r="F24" s="222" t="s">
        <v>323</v>
      </c>
      <c r="G24" s="195"/>
      <c r="H24" s="195"/>
      <c r="I24" s="195"/>
      <c r="J24" s="223">
        <v>0</v>
      </c>
      <c r="K24" s="197"/>
      <c r="L24" s="198"/>
      <c r="M24" s="198"/>
      <c r="N24" s="156"/>
    </row>
    <row r="25" spans="2:14" s="193" customFormat="1" ht="30" customHeight="1">
      <c r="B25" s="186"/>
      <c r="C25" s="231"/>
      <c r="D25" s="232" t="s">
        <v>324</v>
      </c>
      <c r="E25" s="233"/>
      <c r="F25" s="234"/>
      <c r="G25" s="235" t="str">
        <f>IF(AND(G22="",G23="",G24=""),"",G20/(G22+G23*41861/3600+G24*0.86*42698/3600))</f>
        <v/>
      </c>
      <c r="H25" s="235" t="str">
        <f>IF(AND(H22="",H23="",H24=""),"",H20/(H22+H23*41861/3600+H24*0.86*42698/3600))</f>
        <v/>
      </c>
      <c r="I25" s="235" t="str">
        <f>IF(AND(I22="",I23="",I24=""),"",I20/(I22+I23*41861/3600+I24*0.86*42698/3600))</f>
        <v/>
      </c>
      <c r="J25" s="236">
        <f>J20/(J22+J23*41861/3600+J24*0.86*42698/3600)</f>
        <v>1.1146977543484824</v>
      </c>
      <c r="K25" s="217"/>
      <c r="L25" s="218"/>
      <c r="M25" s="218"/>
      <c r="N25" s="192"/>
    </row>
    <row r="26" spans="2:14" s="193" customFormat="1" ht="30" customHeight="1">
      <c r="B26" s="186"/>
      <c r="C26" s="237" t="s">
        <v>311</v>
      </c>
      <c r="D26" s="238" t="s">
        <v>325</v>
      </c>
      <c r="E26" s="239"/>
      <c r="F26" s="234" t="s">
        <v>326</v>
      </c>
      <c r="G26" s="215">
        <f>G27*G28*G29</f>
        <v>0</v>
      </c>
      <c r="H26" s="215">
        <f>H27*H28*H29</f>
        <v>0</v>
      </c>
      <c r="I26" s="215">
        <f>I27*I28*I29</f>
        <v>0</v>
      </c>
      <c r="J26" s="216">
        <f>J27*J28*J29</f>
        <v>1920</v>
      </c>
      <c r="K26" s="217"/>
      <c r="L26" s="218"/>
      <c r="M26" s="218"/>
      <c r="N26" s="192"/>
    </row>
    <row r="27" spans="2:14" ht="30" customHeight="1">
      <c r="B27" s="170"/>
      <c r="C27" s="228"/>
      <c r="D27" s="1701" t="s">
        <v>327</v>
      </c>
      <c r="E27" s="1702"/>
      <c r="F27" s="222" t="s">
        <v>328</v>
      </c>
      <c r="G27" s="195"/>
      <c r="H27" s="195"/>
      <c r="I27" s="195"/>
      <c r="J27" s="223">
        <v>16</v>
      </c>
      <c r="K27" s="197"/>
      <c r="L27" s="198"/>
      <c r="M27" s="198"/>
      <c r="N27" s="156"/>
    </row>
    <row r="28" spans="2:14" ht="30" customHeight="1">
      <c r="B28" s="170"/>
      <c r="C28" s="228"/>
      <c r="D28" s="1701" t="s">
        <v>329</v>
      </c>
      <c r="E28" s="1702"/>
      <c r="F28" s="222" t="s">
        <v>330</v>
      </c>
      <c r="G28" s="195"/>
      <c r="H28" s="195"/>
      <c r="I28" s="195"/>
      <c r="J28" s="223">
        <v>240</v>
      </c>
      <c r="K28" s="197"/>
      <c r="L28" s="198"/>
      <c r="M28" s="198"/>
      <c r="N28" s="156"/>
    </row>
    <row r="29" spans="2:14" ht="30" customHeight="1">
      <c r="B29" s="170"/>
      <c r="C29" s="228"/>
      <c r="D29" s="1701" t="s">
        <v>331</v>
      </c>
      <c r="E29" s="1702"/>
      <c r="F29" s="222" t="s">
        <v>332</v>
      </c>
      <c r="G29" s="240"/>
      <c r="H29" s="240"/>
      <c r="I29" s="240"/>
      <c r="J29" s="241">
        <v>0.5</v>
      </c>
      <c r="K29" s="197"/>
      <c r="L29" s="198"/>
      <c r="M29" s="198"/>
      <c r="N29" s="156"/>
    </row>
    <row r="30" spans="2:14" s="193" customFormat="1" ht="30" customHeight="1">
      <c r="B30" s="186"/>
      <c r="C30" s="237" t="s">
        <v>333</v>
      </c>
      <c r="D30" s="238" t="s">
        <v>334</v>
      </c>
      <c r="E30" s="239"/>
      <c r="F30" s="234" t="s">
        <v>313</v>
      </c>
      <c r="G30" s="242">
        <f>G31*G32</f>
        <v>0</v>
      </c>
      <c r="H30" s="242">
        <f>H31*H32</f>
        <v>0</v>
      </c>
      <c r="I30" s="242">
        <f>I31*I32</f>
        <v>0</v>
      </c>
      <c r="J30" s="243">
        <f>J31*J32</f>
        <v>13.5</v>
      </c>
      <c r="K30" s="217"/>
      <c r="L30" s="218"/>
      <c r="M30" s="218"/>
      <c r="N30" s="192"/>
    </row>
    <row r="31" spans="2:14" s="193" customFormat="1" ht="30" customHeight="1">
      <c r="B31" s="186"/>
      <c r="C31" s="231"/>
      <c r="D31" s="233" t="s">
        <v>335</v>
      </c>
      <c r="E31" s="244"/>
      <c r="F31" s="234" t="s">
        <v>313</v>
      </c>
      <c r="G31" s="245">
        <f>G22</f>
        <v>0</v>
      </c>
      <c r="H31" s="245">
        <f>H22</f>
        <v>0</v>
      </c>
      <c r="I31" s="245">
        <f>I22</f>
        <v>0</v>
      </c>
      <c r="J31" s="243">
        <f>J22</f>
        <v>15</v>
      </c>
      <c r="K31" s="217"/>
      <c r="L31" s="218"/>
      <c r="M31" s="218"/>
      <c r="N31" s="192"/>
    </row>
    <row r="32" spans="2:14" ht="30" customHeight="1">
      <c r="B32" s="170"/>
      <c r="C32" s="228"/>
      <c r="D32" s="230" t="s">
        <v>336</v>
      </c>
      <c r="E32" s="246"/>
      <c r="F32" s="222" t="s">
        <v>337</v>
      </c>
      <c r="G32" s="247"/>
      <c r="H32" s="247"/>
      <c r="I32" s="247"/>
      <c r="J32" s="248">
        <v>0.9</v>
      </c>
      <c r="K32" s="197"/>
      <c r="L32" s="198"/>
      <c r="M32" s="198"/>
      <c r="N32" s="156"/>
    </row>
    <row r="33" spans="2:14" ht="30" customHeight="1">
      <c r="B33" s="170"/>
      <c r="C33" s="224" t="s">
        <v>314</v>
      </c>
      <c r="D33" s="225" t="s">
        <v>338</v>
      </c>
      <c r="E33" s="226"/>
      <c r="F33" s="227"/>
      <c r="G33" s="203"/>
      <c r="H33" s="203"/>
      <c r="I33" s="203"/>
      <c r="J33" s="204"/>
      <c r="K33" s="197"/>
      <c r="L33" s="198"/>
      <c r="M33" s="198"/>
      <c r="N33" s="156"/>
    </row>
    <row r="34" spans="2:14" ht="30" customHeight="1">
      <c r="B34" s="170"/>
      <c r="C34" s="228"/>
      <c r="D34" s="1703" t="s">
        <v>316</v>
      </c>
      <c r="E34" s="249" t="s">
        <v>339</v>
      </c>
      <c r="F34" s="222" t="s">
        <v>340</v>
      </c>
      <c r="G34" s="250"/>
      <c r="H34" s="250"/>
      <c r="I34" s="250"/>
      <c r="J34" s="251">
        <v>1585.5</v>
      </c>
      <c r="K34" s="197"/>
      <c r="L34" s="198"/>
      <c r="M34" s="198"/>
      <c r="N34" s="156"/>
    </row>
    <row r="35" spans="2:14" ht="30" customHeight="1">
      <c r="B35" s="170"/>
      <c r="C35" s="228"/>
      <c r="D35" s="1703"/>
      <c r="E35" s="249" t="s">
        <v>341</v>
      </c>
      <c r="F35" s="222" t="s">
        <v>342</v>
      </c>
      <c r="G35" s="252"/>
      <c r="H35" s="252"/>
      <c r="I35" s="252"/>
      <c r="J35" s="253">
        <v>12.08</v>
      </c>
      <c r="K35" s="197"/>
      <c r="L35" s="198"/>
      <c r="M35" s="198"/>
      <c r="N35" s="156"/>
    </row>
    <row r="36" spans="2:14" ht="30" customHeight="1">
      <c r="B36" s="170"/>
      <c r="C36" s="228"/>
      <c r="D36" s="229" t="s">
        <v>343</v>
      </c>
      <c r="E36" s="230" t="s">
        <v>344</v>
      </c>
      <c r="F36" s="222" t="s">
        <v>345</v>
      </c>
      <c r="G36" s="250"/>
      <c r="H36" s="250"/>
      <c r="I36" s="250"/>
      <c r="J36" s="251">
        <v>92</v>
      </c>
      <c r="K36" s="197"/>
      <c r="L36" s="198"/>
      <c r="M36" s="198"/>
      <c r="N36" s="156"/>
    </row>
    <row r="37" spans="2:14" ht="30" customHeight="1">
      <c r="B37" s="170"/>
      <c r="C37" s="228"/>
      <c r="D37" s="229" t="s">
        <v>321</v>
      </c>
      <c r="E37" s="230" t="s">
        <v>346</v>
      </c>
      <c r="F37" s="222" t="s">
        <v>347</v>
      </c>
      <c r="G37" s="250"/>
      <c r="H37" s="250"/>
      <c r="I37" s="250"/>
      <c r="J37" s="251">
        <v>53</v>
      </c>
      <c r="K37" s="197"/>
      <c r="L37" s="198"/>
      <c r="M37" s="198"/>
      <c r="N37" s="156"/>
    </row>
    <row r="38" spans="2:14" ht="30" customHeight="1">
      <c r="B38" s="170"/>
      <c r="C38" s="224" t="s">
        <v>314</v>
      </c>
      <c r="D38" s="225" t="s">
        <v>348</v>
      </c>
      <c r="E38" s="226"/>
      <c r="F38" s="227"/>
      <c r="G38" s="203"/>
      <c r="H38" s="203"/>
      <c r="I38" s="203"/>
      <c r="J38" s="204"/>
      <c r="K38" s="197"/>
      <c r="L38" s="198"/>
      <c r="M38" s="198"/>
      <c r="N38" s="156"/>
    </row>
    <row r="39" spans="2:14" s="193" customFormat="1" ht="30" customHeight="1">
      <c r="B39" s="186"/>
      <c r="C39" s="231"/>
      <c r="D39" s="1704" t="s">
        <v>316</v>
      </c>
      <c r="E39" s="254" t="s">
        <v>349</v>
      </c>
      <c r="F39" s="234" t="s">
        <v>350</v>
      </c>
      <c r="G39" s="215">
        <f>ROUNDDOWN(G30*G34*12/1000,0)</f>
        <v>0</v>
      </c>
      <c r="H39" s="215">
        <f>ROUNDDOWN(H30*H34*12/1000,0)</f>
        <v>0</v>
      </c>
      <c r="I39" s="215">
        <f>ROUNDDOWN(I30*I34*12/1000,0)</f>
        <v>0</v>
      </c>
      <c r="J39" s="216">
        <f>ROUNDDOWN(J30*J34*12/1000,0)</f>
        <v>256</v>
      </c>
      <c r="K39" s="217"/>
      <c r="L39" s="218"/>
      <c r="M39" s="218"/>
      <c r="N39" s="192"/>
    </row>
    <row r="40" spans="2:14" s="193" customFormat="1" ht="30" customHeight="1">
      <c r="B40" s="186"/>
      <c r="C40" s="231"/>
      <c r="D40" s="1704"/>
      <c r="E40" s="254" t="s">
        <v>351</v>
      </c>
      <c r="F40" s="234" t="s">
        <v>350</v>
      </c>
      <c r="G40" s="215">
        <f>ROUNDDOWN(G22*G26*G35/1000,0)</f>
        <v>0</v>
      </c>
      <c r="H40" s="215">
        <f>ROUNDDOWN(H22*H26*H35/1000,0)</f>
        <v>0</v>
      </c>
      <c r="I40" s="215">
        <f>ROUNDDOWN(I22*I26*I35/1000,0)</f>
        <v>0</v>
      </c>
      <c r="J40" s="216">
        <f>ROUNDDOWN(J22*J26*J35/1000,0)</f>
        <v>347</v>
      </c>
      <c r="K40" s="217"/>
      <c r="L40" s="218"/>
      <c r="M40" s="218"/>
      <c r="N40" s="192"/>
    </row>
    <row r="41" spans="2:14" s="193" customFormat="1" ht="30" customHeight="1">
      <c r="B41" s="186"/>
      <c r="C41" s="231"/>
      <c r="D41" s="255" t="s">
        <v>352</v>
      </c>
      <c r="E41" s="233" t="s">
        <v>353</v>
      </c>
      <c r="F41" s="234" t="s">
        <v>350</v>
      </c>
      <c r="G41" s="215">
        <f>ROUNDDOWN(G23*G26*G36/1000,0)</f>
        <v>0</v>
      </c>
      <c r="H41" s="215">
        <f>ROUNDDOWN(H23*H26*H36/1000,0)</f>
        <v>0</v>
      </c>
      <c r="I41" s="215">
        <f>ROUNDDOWN(I23*I26*I36/1000,0)</f>
        <v>0</v>
      </c>
      <c r="J41" s="216">
        <f>ROUNDDOWN(J23*J26*J36/1000,0)</f>
        <v>7948</v>
      </c>
      <c r="K41" s="217"/>
      <c r="L41" s="218"/>
      <c r="M41" s="218"/>
      <c r="N41" s="192"/>
    </row>
    <row r="42" spans="2:14" s="193" customFormat="1" ht="30" customHeight="1">
      <c r="B42" s="186"/>
      <c r="C42" s="256"/>
      <c r="D42" s="255" t="s">
        <v>321</v>
      </c>
      <c r="E42" s="233" t="s">
        <v>354</v>
      </c>
      <c r="F42" s="234" t="s">
        <v>350</v>
      </c>
      <c r="G42" s="215">
        <f>ROUNDDOWN(G24*G26*G37/1000,0)</f>
        <v>0</v>
      </c>
      <c r="H42" s="215">
        <f>ROUNDDOWN(H24*H26*H37/1000,0)</f>
        <v>0</v>
      </c>
      <c r="I42" s="215">
        <f>ROUNDDOWN(I24*I26*I37/1000,0)</f>
        <v>0</v>
      </c>
      <c r="J42" s="216">
        <f>ROUNDDOWN(J24*J26*J37/1000,0)</f>
        <v>0</v>
      </c>
      <c r="K42" s="217"/>
      <c r="L42" s="218"/>
      <c r="M42" s="218"/>
      <c r="N42" s="192"/>
    </row>
    <row r="43" spans="2:14" ht="30" customHeight="1">
      <c r="B43" s="170"/>
      <c r="C43" s="1705"/>
      <c r="D43" s="1706"/>
      <c r="E43" s="1706"/>
      <c r="F43" s="227"/>
      <c r="G43" s="203"/>
      <c r="H43" s="203"/>
      <c r="I43" s="203"/>
      <c r="J43" s="204"/>
      <c r="K43" s="197"/>
      <c r="L43" s="198"/>
      <c r="M43" s="198"/>
      <c r="N43" s="156"/>
    </row>
    <row r="44" spans="2:14" s="209" customFormat="1" ht="30" customHeight="1">
      <c r="B44" s="192"/>
      <c r="C44" s="1707" t="s">
        <v>355</v>
      </c>
      <c r="D44" s="1708"/>
      <c r="E44" s="1709"/>
      <c r="F44" s="187" t="s">
        <v>356</v>
      </c>
      <c r="G44" s="205">
        <f>G11+(G16*15)</f>
        <v>0</v>
      </c>
      <c r="H44" s="205">
        <f>H11+(H16*15)</f>
        <v>0</v>
      </c>
      <c r="I44" s="205">
        <f>I11+(I16*15)</f>
        <v>0</v>
      </c>
      <c r="J44" s="206">
        <f>J11+(J16*15)</f>
        <v>194265</v>
      </c>
      <c r="K44" s="207"/>
      <c r="L44" s="208"/>
      <c r="M44" s="208"/>
      <c r="N44" s="192"/>
    </row>
    <row r="45" spans="2:14" s="193" customFormat="1" ht="30" customHeight="1">
      <c r="B45" s="186"/>
      <c r="C45" s="1710"/>
      <c r="D45" s="1711"/>
      <c r="E45" s="1712"/>
      <c r="F45" s="257"/>
      <c r="G45" s="258"/>
      <c r="H45" s="258"/>
      <c r="I45" s="258"/>
      <c r="J45" s="259"/>
      <c r="K45" s="260"/>
      <c r="L45" s="261"/>
      <c r="M45" s="261"/>
      <c r="N45" s="192"/>
    </row>
    <row r="46" spans="2:14" s="209" customFormat="1" ht="30" customHeight="1">
      <c r="B46" s="192"/>
      <c r="C46" s="1707" t="s">
        <v>357</v>
      </c>
      <c r="D46" s="1708"/>
      <c r="E46" s="1709"/>
      <c r="F46" s="187"/>
      <c r="G46" s="205"/>
      <c r="H46" s="205"/>
      <c r="I46" s="205"/>
      <c r="J46" s="262"/>
      <c r="K46" s="207"/>
      <c r="L46" s="208"/>
      <c r="M46" s="208"/>
      <c r="N46" s="192"/>
    </row>
    <row r="47" spans="2:14" s="209" customFormat="1" ht="30" customHeight="1">
      <c r="B47" s="192"/>
      <c r="C47" s="263"/>
      <c r="D47" s="264"/>
      <c r="E47" s="265"/>
      <c r="F47" s="187"/>
      <c r="G47" s="205"/>
      <c r="H47" s="205"/>
      <c r="I47" s="205"/>
      <c r="J47" s="262"/>
      <c r="K47" s="207"/>
      <c r="L47" s="208"/>
      <c r="M47" s="208"/>
      <c r="N47" s="192"/>
    </row>
    <row r="48" spans="2:14" s="209" customFormat="1" ht="30" customHeight="1">
      <c r="B48" s="192"/>
      <c r="C48" s="263" t="s">
        <v>358</v>
      </c>
      <c r="D48" s="264"/>
      <c r="E48" s="265"/>
      <c r="F48" s="187"/>
      <c r="G48" s="205"/>
      <c r="H48" s="205"/>
      <c r="I48" s="205"/>
      <c r="J48" s="262"/>
      <c r="K48" s="207"/>
      <c r="L48" s="208"/>
      <c r="M48" s="208"/>
      <c r="N48" s="192"/>
    </row>
    <row r="49" spans="2:14" ht="30" customHeight="1">
      <c r="B49" s="170"/>
      <c r="C49" s="1713"/>
      <c r="D49" s="1714"/>
      <c r="E49" s="1714"/>
      <c r="F49" s="1714"/>
      <c r="G49" s="266"/>
      <c r="H49" s="267"/>
      <c r="I49" s="268"/>
      <c r="J49" s="269"/>
      <c r="K49" s="270"/>
      <c r="L49" s="271"/>
      <c r="M49" s="271"/>
      <c r="N49" s="156"/>
    </row>
    <row r="50" spans="2:14" ht="30" customHeight="1">
      <c r="B50" s="170"/>
      <c r="C50" s="1699" t="s">
        <v>359</v>
      </c>
      <c r="D50" s="1700"/>
      <c r="E50" s="1700"/>
      <c r="F50" s="1700"/>
      <c r="G50" s="272"/>
      <c r="H50" s="273"/>
      <c r="I50" s="274"/>
      <c r="J50" s="275"/>
      <c r="K50" s="275"/>
      <c r="L50" s="276"/>
      <c r="M50" s="276"/>
    </row>
    <row r="51" spans="2:14" ht="30" customHeight="1" thickBot="1">
      <c r="B51" s="170"/>
      <c r="C51" s="1715"/>
      <c r="D51" s="1716"/>
      <c r="E51" s="1716"/>
      <c r="F51" s="1716"/>
      <c r="G51" s="277"/>
      <c r="H51" s="278"/>
      <c r="I51" s="279"/>
      <c r="J51" s="280"/>
      <c r="K51" s="280"/>
      <c r="L51" s="281"/>
      <c r="M51" s="281"/>
    </row>
    <row r="53" spans="2:14" ht="31.5" customHeight="1">
      <c r="D53" s="282" t="s">
        <v>360</v>
      </c>
    </row>
    <row r="54" spans="2:14" ht="76.5" customHeight="1">
      <c r="D54" s="1717" t="s">
        <v>361</v>
      </c>
      <c r="E54" s="1718"/>
      <c r="F54" s="1718"/>
      <c r="G54" s="1718"/>
      <c r="H54" s="1718"/>
      <c r="I54" s="1718"/>
    </row>
    <row r="55" spans="2:14" ht="72.75" customHeight="1">
      <c r="D55" s="1717" t="s">
        <v>362</v>
      </c>
      <c r="E55" s="1719"/>
      <c r="F55" s="1719"/>
      <c r="G55" s="1719"/>
      <c r="H55" s="1719"/>
      <c r="I55" s="283"/>
      <c r="J55" s="283"/>
    </row>
    <row r="56" spans="2:14" ht="76.5" customHeight="1">
      <c r="D56" s="1717" t="s">
        <v>363</v>
      </c>
      <c r="E56" s="1718"/>
      <c r="F56" s="1718"/>
      <c r="G56" s="1718"/>
      <c r="H56" s="1718"/>
      <c r="I56" s="284"/>
      <c r="J56" s="284"/>
    </row>
    <row r="57" spans="2:14" ht="53.25" customHeight="1">
      <c r="D57" s="282"/>
      <c r="F57" s="285"/>
      <c r="G57" s="286"/>
      <c r="H57" s="285"/>
      <c r="I57" s="285"/>
      <c r="J57" s="285"/>
    </row>
    <row r="58" spans="2:14" ht="22.5" customHeight="1">
      <c r="F58" s="284"/>
      <c r="G58" s="287"/>
      <c r="H58" s="284"/>
      <c r="I58" s="284"/>
      <c r="J58" s="284"/>
    </row>
    <row r="59" spans="2:14" ht="44.25" customHeight="1">
      <c r="F59" s="284"/>
      <c r="G59" s="1720"/>
      <c r="H59" s="1720"/>
      <c r="I59" s="1720"/>
      <c r="J59" s="1720"/>
    </row>
  </sheetData>
  <mergeCells count="29">
    <mergeCell ref="C51:F51"/>
    <mergeCell ref="D54:I54"/>
    <mergeCell ref="D55:H55"/>
    <mergeCell ref="D56:H56"/>
    <mergeCell ref="G59:J59"/>
    <mergeCell ref="C50:F50"/>
    <mergeCell ref="C18:E18"/>
    <mergeCell ref="D27:E27"/>
    <mergeCell ref="D28:E28"/>
    <mergeCell ref="D29:E29"/>
    <mergeCell ref="D34:D35"/>
    <mergeCell ref="D39:D40"/>
    <mergeCell ref="C43:E43"/>
    <mergeCell ref="C44:E44"/>
    <mergeCell ref="C45:E45"/>
    <mergeCell ref="C46:E46"/>
    <mergeCell ref="C49:F49"/>
    <mergeCell ref="C17:E17"/>
    <mergeCell ref="C5:J5"/>
    <mergeCell ref="C7:F7"/>
    <mergeCell ref="C8:F8"/>
    <mergeCell ref="C9:F9"/>
    <mergeCell ref="C10:F10"/>
    <mergeCell ref="C11:E11"/>
    <mergeCell ref="C12:E12"/>
    <mergeCell ref="D13:F13"/>
    <mergeCell ref="C14:E14"/>
    <mergeCell ref="C15:E15"/>
    <mergeCell ref="C16:E16"/>
  </mergeCells>
  <phoneticPr fontId="46"/>
  <dataValidations count="21">
    <dataValidation imeMode="hiragana" allowBlank="1" showInputMessage="1" showErrorMessage="1" sqref="G49:M51 F44:F48 C30 D27:D29 E22:F25 C9 C38 E34:F37 F26:F32 C33 C44:C48 D31:D32 J17:M17 C11:C14 E39:F42 C16:C18 G46:M47 G38:M38 G33:M33 G9:M11 C4"/>
    <dataValidation imeMode="off" allowBlank="1" showInputMessage="1" showErrorMessage="1" sqref="J12:M16 G15:I16 G19:I19 J18:M32 J48:M48 G21:I21 G26:I26 J34:M37 G39:M45 G30:I31"/>
    <dataValidation imeMode="off" allowBlank="1" showInputMessage="1" showErrorMessage="1" prompt="設備の概算整備費を記入" sqref="G12:I12"/>
    <dataValidation imeMode="hiragana" allowBlank="1" showInputMessage="1" showErrorMessage="1" prompt="大まかな積算内訳を記入（電源工事、ガス引き込み等も含む）" sqref="G13:I13"/>
    <dataValidation imeMode="off" allowBlank="1" showInputMessage="1" showErrorMessage="1" prompt="明らかに大きな残存価格の機器の撤去を伴う場合は、その金額を考慮する" sqref="G14:I14"/>
    <dataValidation imeMode="off" allowBlank="1" showInputMessage="1" showErrorMessage="1" prompt="年間のメンテナンス費用を記入" sqref="G18:I18"/>
    <dataValidation imeMode="hiragana" allowBlank="1" showInputMessage="1" showErrorMessage="1" prompt="Ａ重油、灯油、都市ガス、電気など主となるエネルギー種別を記入" sqref="G17:I17"/>
    <dataValidation imeMode="off" allowBlank="1" showInputMessage="1" showErrorMessage="1" prompt="機器の１００％運転の設備能力を記入" sqref="G20:I20"/>
    <dataValidation imeMode="off" allowBlank="1" showInputMessage="1" showErrorMessage="1" prompt="時間あたりの電力消費量を記入" sqref="G22:I22"/>
    <dataValidation imeMode="off" allowBlank="1" showInputMessage="1" showErrorMessage="1" prompt="時間あたりのガス消費量を記入" sqref="G23:I23"/>
    <dataValidation imeMode="off" allowBlank="1" showInputMessage="1" showErrorMessage="1" prompt="時間あたり重油等の消費量を記入" sqref="G24:I24"/>
    <dataValidation imeMode="off" allowBlank="1" showInputMessage="1" showErrorMessage="1" prompt="参考としてエネルギー効率（ＣＯＰ）を記入（換算係数はエネルギーにより変動）標準計算式は、電気、１３Ａ都市ガス、Ａ重油" sqref="G25:I25"/>
    <dataValidation imeMode="off" allowBlank="1" showInputMessage="1" showErrorMessage="1" prompt="稼働日の平均設備稼働時間を記入（夏季、冬期、中間期の稼働時間を考慮して算出）" sqref="G27:I27"/>
    <dataValidation imeMode="off" allowBlank="1" showInputMessage="1" showErrorMessage="1" prompt="年間の設備運転時間を記入（夏季、冬期、中間期の稼働日数を考慮）" sqref="G28:I28"/>
    <dataValidation imeMode="off" allowBlank="1" showInputMessage="1" showErrorMessage="1" prompt="運転期間の負荷率を記入" sqref="G29:I29"/>
    <dataValidation imeMode="off" allowBlank="1" showInputMessage="1" showErrorMessage="1" prompt="設備の機器仕様１００％に対する最大の運転負荷率、エアコンなどは同時使用率を記入_x000a_" sqref="G32:I32"/>
    <dataValidation imeMode="off" allowBlank="1" showInputMessage="1" showErrorMessage="1" prompt="現状の契約電力単価を記入（力率割引なども考慮したもの）_x000a_" sqref="G34:I34"/>
    <dataValidation imeMode="off" allowBlank="1" showInputMessage="1" showErrorMessage="1" prompt="電力量単価（昼間、夜間、夏季昼間などを考慮したもの）を記入" sqref="G35:I35"/>
    <dataValidation imeMode="off" allowBlank="1" showInputMessage="1" showErrorMessage="1" prompt="都市ガスなどの単価を記入" sqref="G36:I36"/>
    <dataValidation imeMode="off" allowBlank="1" showInputMessage="1" showErrorMessage="1" prompt="重油などの単価を記入" sqref="G37:I37"/>
    <dataValidation imeMode="off" allowBlank="1" showInputMessage="1" showErrorMessage="1" prompt="参考として１５年間の二酸化炭素排出量を記入" sqref="G48:I48"/>
  </dataValidations>
  <printOptions horizontalCentered="1"/>
  <pageMargins left="0.78740157480314965" right="0.39370078740157483" top="0.78740157480314965" bottom="0.78740157480314965" header="0.51181102362204722" footer="0.51181102362204722"/>
  <pageSetup paperSize="9" scale="45" firstPageNumber="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81"/>
  <sheetViews>
    <sheetView view="pageBreakPreview" zoomScaleNormal="100" zoomScaleSheetLayoutView="100" workbookViewId="0">
      <selection activeCell="C27" sqref="C27:C30"/>
    </sheetView>
  </sheetViews>
  <sheetFormatPr defaultColWidth="1.875" defaultRowHeight="13.5"/>
  <cols>
    <col min="1" max="1" width="1.875" style="367" customWidth="1"/>
    <col min="2" max="4" width="3.75" style="367" customWidth="1"/>
    <col min="5" max="5" width="6.375" style="367" customWidth="1"/>
    <col min="6" max="6" width="12" style="367" customWidth="1"/>
    <col min="7" max="7" width="12.5" style="367" customWidth="1"/>
    <col min="8" max="8" width="9.625" style="367" customWidth="1"/>
    <col min="9" max="9" width="6.125" style="367" customWidth="1"/>
    <col min="10" max="10" width="12.5" style="367" customWidth="1"/>
    <col min="11" max="11" width="9.625" style="367" customWidth="1"/>
    <col min="12" max="12" width="6.125" style="367" customWidth="1"/>
    <col min="13" max="13" width="32.625" style="367" customWidth="1"/>
    <col min="14" max="14" width="1.875" style="367" customWidth="1"/>
    <col min="15" max="254" width="9" style="367" customWidth="1"/>
    <col min="255" max="16384" width="1.875" style="367"/>
  </cols>
  <sheetData>
    <row r="1" spans="1:13" ht="14.25" thickBot="1">
      <c r="A1" s="366"/>
    </row>
    <row r="2" spans="1:13" ht="18.75" customHeight="1" thickBot="1">
      <c r="A2" s="366"/>
      <c r="B2" s="1721" t="s">
        <v>1044</v>
      </c>
      <c r="C2" s="1722"/>
      <c r="D2" s="1722"/>
      <c r="E2" s="1722"/>
      <c r="F2" s="1722"/>
      <c r="G2" s="1722"/>
      <c r="H2" s="1722"/>
      <c r="I2" s="1722"/>
      <c r="J2" s="1722"/>
      <c r="K2" s="1722"/>
      <c r="L2" s="1722"/>
      <c r="M2" s="1723"/>
    </row>
    <row r="3" spans="1:13" ht="18" customHeight="1" thickBot="1">
      <c r="A3" s="366"/>
      <c r="B3" s="530"/>
      <c r="C3" s="1724"/>
      <c r="D3" s="1724"/>
      <c r="E3" s="1724"/>
      <c r="F3" s="530"/>
      <c r="G3" s="530"/>
      <c r="H3" s="530"/>
      <c r="I3" s="531"/>
      <c r="J3" s="531"/>
      <c r="K3" s="531"/>
      <c r="L3" s="531"/>
      <c r="M3" s="532"/>
    </row>
    <row r="4" spans="1:13" ht="27" customHeight="1">
      <c r="A4" s="366"/>
      <c r="B4" s="1725" t="s">
        <v>987</v>
      </c>
      <c r="C4" s="1726"/>
      <c r="D4" s="1726"/>
      <c r="E4" s="1726"/>
      <c r="F4" s="1726"/>
      <c r="G4" s="1729" t="s">
        <v>1090</v>
      </c>
      <c r="H4" s="1730"/>
      <c r="I4" s="1731"/>
      <c r="J4" s="1732" t="s">
        <v>1091</v>
      </c>
      <c r="K4" s="1733"/>
      <c r="L4" s="1734"/>
      <c r="M4" s="1735" t="s">
        <v>1045</v>
      </c>
    </row>
    <row r="5" spans="1:13" ht="25.5" customHeight="1" thickBot="1">
      <c r="A5" s="366"/>
      <c r="B5" s="1727"/>
      <c r="C5" s="1728"/>
      <c r="D5" s="1728"/>
      <c r="E5" s="1728"/>
      <c r="F5" s="1728"/>
      <c r="G5" s="533" t="s">
        <v>990</v>
      </c>
      <c r="H5" s="534" t="s">
        <v>991</v>
      </c>
      <c r="I5" s="535" t="s">
        <v>992</v>
      </c>
      <c r="J5" s="533" t="s">
        <v>990</v>
      </c>
      <c r="K5" s="534" t="s">
        <v>991</v>
      </c>
      <c r="L5" s="535" t="s">
        <v>992</v>
      </c>
      <c r="M5" s="1736"/>
    </row>
    <row r="6" spans="1:13" ht="19.5" customHeight="1" thickTop="1">
      <c r="A6" s="366"/>
      <c r="B6" s="1737" t="s">
        <v>993</v>
      </c>
      <c r="C6" s="1740" t="s">
        <v>994</v>
      </c>
      <c r="D6" s="1740" t="s">
        <v>995</v>
      </c>
      <c r="E6" s="1743" t="s">
        <v>996</v>
      </c>
      <c r="F6" s="1744"/>
      <c r="G6" s="536">
        <f>'⑤コスト管理表（基本設計）'!J6</f>
        <v>0</v>
      </c>
      <c r="H6" s="537" t="str">
        <f>IF(G6=0,"",G6*1000/$G$39)</f>
        <v/>
      </c>
      <c r="I6" s="538" t="str">
        <f>IF(G6=0,"",G6/$G$18)</f>
        <v/>
      </c>
      <c r="J6" s="536"/>
      <c r="K6" s="537" t="str">
        <f>IF(J6=0,"",J6*1000/$J$39)</f>
        <v/>
      </c>
      <c r="L6" s="538" t="str">
        <f>IF(J6=0,"",J6/$J$18)</f>
        <v/>
      </c>
      <c r="M6" s="1745"/>
    </row>
    <row r="7" spans="1:13" ht="19.5" customHeight="1">
      <c r="A7" s="366"/>
      <c r="B7" s="1738"/>
      <c r="C7" s="1741"/>
      <c r="D7" s="1741"/>
      <c r="E7" s="1748" t="s">
        <v>997</v>
      </c>
      <c r="F7" s="1749"/>
      <c r="G7" s="539">
        <f>'⑤コスト管理表（基本設計）'!J7</f>
        <v>0</v>
      </c>
      <c r="H7" s="540" t="str">
        <f t="shared" ref="H7:H14" si="0">IF(G7=0,"",G7*1000/$G$39)</f>
        <v/>
      </c>
      <c r="I7" s="541" t="str">
        <f t="shared" ref="I7:I17" si="1">IF(G7=0,"",G7/$G$18)</f>
        <v/>
      </c>
      <c r="J7" s="539"/>
      <c r="K7" s="540" t="str">
        <f t="shared" ref="K7:K14" si="2">IF(J7=0,"",J7*1000/$J$39)</f>
        <v/>
      </c>
      <c r="L7" s="541" t="str">
        <f t="shared" ref="L7:L17" si="3">IF(J7=0,"",J7/$J$18)</f>
        <v/>
      </c>
      <c r="M7" s="1746"/>
    </row>
    <row r="8" spans="1:13" ht="19.5" customHeight="1">
      <c r="A8" s="366"/>
      <c r="B8" s="1738"/>
      <c r="C8" s="1741"/>
      <c r="D8" s="1741"/>
      <c r="E8" s="1748" t="s">
        <v>998</v>
      </c>
      <c r="F8" s="1749"/>
      <c r="G8" s="539">
        <f>'⑤コスト管理表（基本設計）'!J8</f>
        <v>0</v>
      </c>
      <c r="H8" s="540" t="str">
        <f t="shared" si="0"/>
        <v/>
      </c>
      <c r="I8" s="541" t="str">
        <f t="shared" si="1"/>
        <v/>
      </c>
      <c r="J8" s="539"/>
      <c r="K8" s="540" t="str">
        <f t="shared" si="2"/>
        <v/>
      </c>
      <c r="L8" s="541" t="str">
        <f t="shared" si="3"/>
        <v/>
      </c>
      <c r="M8" s="1746"/>
    </row>
    <row r="9" spans="1:13" ht="19.5" customHeight="1">
      <c r="A9" s="366"/>
      <c r="B9" s="1738"/>
      <c r="C9" s="1741"/>
      <c r="D9" s="1741"/>
      <c r="E9" s="1750" t="s">
        <v>999</v>
      </c>
      <c r="F9" s="542" t="s">
        <v>1000</v>
      </c>
      <c r="G9" s="543">
        <f>'⑤コスト管理表（基本設計）'!J9</f>
        <v>0</v>
      </c>
      <c r="H9" s="544" t="str">
        <f t="shared" si="0"/>
        <v/>
      </c>
      <c r="I9" s="545" t="str">
        <f t="shared" si="1"/>
        <v/>
      </c>
      <c r="J9" s="539"/>
      <c r="K9" s="546" t="str">
        <f t="shared" si="2"/>
        <v/>
      </c>
      <c r="L9" s="547" t="str">
        <f t="shared" si="3"/>
        <v/>
      </c>
      <c r="M9" s="1746"/>
    </row>
    <row r="10" spans="1:13" ht="19.5" customHeight="1">
      <c r="A10" s="366"/>
      <c r="B10" s="1738"/>
      <c r="C10" s="1741"/>
      <c r="D10" s="1741"/>
      <c r="E10" s="1751"/>
      <c r="F10" s="548" t="s">
        <v>1046</v>
      </c>
      <c r="G10" s="539">
        <f>'⑤コスト管理表（基本設計）'!J10</f>
        <v>0</v>
      </c>
      <c r="H10" s="546" t="str">
        <f t="shared" si="0"/>
        <v/>
      </c>
      <c r="I10" s="549" t="str">
        <f t="shared" si="1"/>
        <v/>
      </c>
      <c r="J10" s="539"/>
      <c r="K10" s="546" t="str">
        <f t="shared" si="2"/>
        <v/>
      </c>
      <c r="L10" s="550" t="str">
        <f t="shared" si="3"/>
        <v/>
      </c>
      <c r="M10" s="1746"/>
    </row>
    <row r="11" spans="1:13" ht="19.5" customHeight="1">
      <c r="A11" s="366"/>
      <c r="B11" s="1738"/>
      <c r="C11" s="1741"/>
      <c r="D11" s="1741"/>
      <c r="E11" s="1751"/>
      <c r="F11" s="542" t="s">
        <v>1002</v>
      </c>
      <c r="G11" s="539">
        <f>'⑤コスト管理表（基本設計）'!J11</f>
        <v>0</v>
      </c>
      <c r="H11" s="546" t="str">
        <f t="shared" si="0"/>
        <v/>
      </c>
      <c r="I11" s="549" t="str">
        <f t="shared" si="1"/>
        <v/>
      </c>
      <c r="J11" s="539"/>
      <c r="K11" s="546" t="str">
        <f t="shared" si="2"/>
        <v/>
      </c>
      <c r="L11" s="550" t="str">
        <f t="shared" si="3"/>
        <v/>
      </c>
      <c r="M11" s="1746"/>
    </row>
    <row r="12" spans="1:13" ht="19.5" customHeight="1">
      <c r="A12" s="366"/>
      <c r="B12" s="1738"/>
      <c r="C12" s="1741"/>
      <c r="D12" s="1741"/>
      <c r="E12" s="1752"/>
      <c r="F12" s="542" t="s">
        <v>1003</v>
      </c>
      <c r="G12" s="551">
        <f>'⑤コスト管理表（基本設計）'!J12</f>
        <v>0</v>
      </c>
      <c r="H12" s="552" t="str">
        <f t="shared" si="0"/>
        <v/>
      </c>
      <c r="I12" s="553" t="str">
        <f t="shared" si="1"/>
        <v/>
      </c>
      <c r="J12" s="551"/>
      <c r="K12" s="552" t="str">
        <f t="shared" si="2"/>
        <v/>
      </c>
      <c r="L12" s="550" t="str">
        <f t="shared" si="3"/>
        <v/>
      </c>
      <c r="M12" s="1746"/>
    </row>
    <row r="13" spans="1:13" ht="19.5" customHeight="1">
      <c r="A13" s="366"/>
      <c r="B13" s="1738"/>
      <c r="C13" s="1741"/>
      <c r="D13" s="1741"/>
      <c r="E13" s="1750" t="s">
        <v>1004</v>
      </c>
      <c r="F13" s="542" t="s">
        <v>1005</v>
      </c>
      <c r="G13" s="539">
        <f>'⑤コスト管理表（基本設計）'!J13</f>
        <v>0</v>
      </c>
      <c r="H13" s="546" t="str">
        <f t="shared" si="0"/>
        <v/>
      </c>
      <c r="I13" s="549" t="str">
        <f t="shared" si="1"/>
        <v/>
      </c>
      <c r="J13" s="539"/>
      <c r="K13" s="546" t="str">
        <f t="shared" si="2"/>
        <v/>
      </c>
      <c r="L13" s="541" t="str">
        <f t="shared" si="3"/>
        <v/>
      </c>
      <c r="M13" s="1746"/>
    </row>
    <row r="14" spans="1:13" ht="19.5" customHeight="1">
      <c r="A14" s="366"/>
      <c r="B14" s="1738"/>
      <c r="C14" s="1741"/>
      <c r="D14" s="1742"/>
      <c r="E14" s="1753"/>
      <c r="F14" s="554" t="s">
        <v>1006</v>
      </c>
      <c r="G14" s="555">
        <f>'⑤コスト管理表（基本設計）'!J14</f>
        <v>0</v>
      </c>
      <c r="H14" s="556" t="str">
        <f t="shared" si="0"/>
        <v/>
      </c>
      <c r="I14" s="557" t="str">
        <f t="shared" si="1"/>
        <v/>
      </c>
      <c r="J14" s="555"/>
      <c r="K14" s="556" t="str">
        <f t="shared" si="2"/>
        <v/>
      </c>
      <c r="L14" s="558" t="str">
        <f t="shared" si="3"/>
        <v/>
      </c>
      <c r="M14" s="1746"/>
    </row>
    <row r="15" spans="1:13" ht="19.5" customHeight="1">
      <c r="A15" s="366"/>
      <c r="B15" s="1738"/>
      <c r="C15" s="1741"/>
      <c r="D15" s="1754" t="s">
        <v>1007</v>
      </c>
      <c r="E15" s="1755"/>
      <c r="F15" s="1755"/>
      <c r="G15" s="559">
        <f>'⑤コスト管理表（基本設計）'!J15</f>
        <v>0</v>
      </c>
      <c r="H15" s="560" t="s">
        <v>641</v>
      </c>
      <c r="I15" s="561" t="str">
        <f t="shared" si="1"/>
        <v/>
      </c>
      <c r="J15" s="559"/>
      <c r="K15" s="560" t="s">
        <v>641</v>
      </c>
      <c r="L15" s="561" t="str">
        <f t="shared" si="3"/>
        <v/>
      </c>
      <c r="M15" s="1746"/>
    </row>
    <row r="16" spans="1:13" ht="19.5" customHeight="1">
      <c r="A16" s="366"/>
      <c r="B16" s="1738"/>
      <c r="C16" s="1741"/>
      <c r="D16" s="1756" t="s">
        <v>1008</v>
      </c>
      <c r="E16" s="1757"/>
      <c r="F16" s="1757"/>
      <c r="G16" s="539">
        <f>'⑤コスト管理表（基本設計）'!J16</f>
        <v>0</v>
      </c>
      <c r="H16" s="562" t="s">
        <v>641</v>
      </c>
      <c r="I16" s="541" t="str">
        <f t="shared" si="1"/>
        <v/>
      </c>
      <c r="J16" s="539"/>
      <c r="K16" s="562" t="s">
        <v>641</v>
      </c>
      <c r="L16" s="541" t="str">
        <f t="shared" si="3"/>
        <v/>
      </c>
      <c r="M16" s="1746"/>
    </row>
    <row r="17" spans="1:13" ht="19.5" customHeight="1">
      <c r="A17" s="366"/>
      <c r="B17" s="1738"/>
      <c r="C17" s="1741"/>
      <c r="D17" s="1758" t="s">
        <v>570</v>
      </c>
      <c r="E17" s="1759"/>
      <c r="F17" s="1759"/>
      <c r="G17" s="563">
        <f>'⑤コスト管理表（基本設計）'!J17</f>
        <v>0</v>
      </c>
      <c r="H17" s="564" t="s">
        <v>641</v>
      </c>
      <c r="I17" s="565" t="str">
        <f t="shared" si="1"/>
        <v/>
      </c>
      <c r="J17" s="563"/>
      <c r="K17" s="564" t="s">
        <v>641</v>
      </c>
      <c r="L17" s="565" t="str">
        <f t="shared" si="3"/>
        <v/>
      </c>
      <c r="M17" s="1746"/>
    </row>
    <row r="18" spans="1:13" ht="19.5" customHeight="1">
      <c r="A18" s="366"/>
      <c r="B18" s="1738"/>
      <c r="C18" s="1760"/>
      <c r="D18" s="1761"/>
      <c r="E18" s="1761"/>
      <c r="F18" s="1761"/>
      <c r="G18" s="555" t="str">
        <f>IF(SUM(G6:G17)=0,"",SUM(G6:G17))</f>
        <v/>
      </c>
      <c r="H18" s="566" t="str">
        <f>IF(G18="","",G18*1000/$G$39)</f>
        <v/>
      </c>
      <c r="I18" s="567" t="str">
        <f>IF(SUM(I6:I17)=0,"",SUM(I6:I17))</f>
        <v/>
      </c>
      <c r="J18" s="555" t="str">
        <f>IF(SUM(J6:J17)=0,"",SUM(J6:J17))</f>
        <v/>
      </c>
      <c r="K18" s="566" t="str">
        <f>IF(J18="","",J18*1000/$J$39)</f>
        <v/>
      </c>
      <c r="L18" s="567" t="str">
        <f>IF(SUM(L6:L17)=0,"",SUM(L6:L17))</f>
        <v/>
      </c>
      <c r="M18" s="1746"/>
    </row>
    <row r="19" spans="1:13" ht="19.5" customHeight="1">
      <c r="A19" s="366"/>
      <c r="B19" s="1738"/>
      <c r="C19" s="1762" t="s">
        <v>1009</v>
      </c>
      <c r="D19" s="1763"/>
      <c r="E19" s="1763"/>
      <c r="F19" s="1763"/>
      <c r="G19" s="568">
        <f>'⑤コスト管理表（基本設計）'!J19</f>
        <v>0</v>
      </c>
      <c r="H19" s="569" t="s">
        <v>641</v>
      </c>
      <c r="I19" s="570" t="s">
        <v>641</v>
      </c>
      <c r="J19" s="568"/>
      <c r="K19" s="569" t="s">
        <v>641</v>
      </c>
      <c r="L19" s="570" t="s">
        <v>641</v>
      </c>
      <c r="M19" s="1746"/>
    </row>
    <row r="20" spans="1:13" ht="19.5" customHeight="1" thickBot="1">
      <c r="A20" s="366"/>
      <c r="B20" s="1739"/>
      <c r="C20" s="1764"/>
      <c r="D20" s="1764"/>
      <c r="E20" s="1764"/>
      <c r="F20" s="1764"/>
      <c r="G20" s="571" t="str">
        <f>IF(SUM(G18:G19)=0,"",SUM(G18:G19))</f>
        <v/>
      </c>
      <c r="H20" s="572" t="str">
        <f>IF(G20="","",G20*1000/$G$39)</f>
        <v/>
      </c>
      <c r="I20" s="573" t="s">
        <v>641</v>
      </c>
      <c r="J20" s="571" t="str">
        <f>IF(SUM(J18:J19)=0,"",SUM(J18:J19))</f>
        <v/>
      </c>
      <c r="K20" s="572" t="str">
        <f>IF(J20="","",J20*1000/$J$39)</f>
        <v/>
      </c>
      <c r="L20" s="573" t="s">
        <v>641</v>
      </c>
      <c r="M20" s="1746"/>
    </row>
    <row r="21" spans="1:13" ht="22.5" customHeight="1">
      <c r="A21" s="366"/>
      <c r="B21" s="1767" t="s">
        <v>1010</v>
      </c>
      <c r="C21" s="1768" t="s">
        <v>994</v>
      </c>
      <c r="D21" s="1771" t="s">
        <v>1011</v>
      </c>
      <c r="E21" s="1773" t="s">
        <v>1012</v>
      </c>
      <c r="F21" s="1774"/>
      <c r="G21" s="551">
        <f>'⑤コスト管理表（基本設計）'!J21</f>
        <v>0</v>
      </c>
      <c r="H21" s="574" t="str">
        <f>IF(G21=0,"",G21*1000/$G$39)</f>
        <v/>
      </c>
      <c r="I21" s="575" t="str">
        <f>IF(G21=0,"",G21/$G$24)</f>
        <v/>
      </c>
      <c r="J21" s="551"/>
      <c r="K21" s="574" t="str">
        <f>IF(J21="","",J21*1000/$J$39)</f>
        <v/>
      </c>
      <c r="L21" s="575" t="str">
        <f>IF(J21=0,"",J21/$J$24)</f>
        <v/>
      </c>
      <c r="M21" s="1746"/>
    </row>
    <row r="22" spans="1:13" ht="22.5" customHeight="1">
      <c r="A22" s="366"/>
      <c r="B22" s="1738"/>
      <c r="C22" s="1769"/>
      <c r="D22" s="1772"/>
      <c r="E22" s="1775" t="s">
        <v>1014</v>
      </c>
      <c r="F22" s="1776"/>
      <c r="G22" s="576">
        <f>'⑤コスト管理表（基本設計）'!J22</f>
        <v>0</v>
      </c>
      <c r="H22" s="566" t="str">
        <f>IF(G22=0,"",G22*1000/$G$39)</f>
        <v/>
      </c>
      <c r="I22" s="577" t="str">
        <f t="shared" ref="I22:I23" si="4">IF(G22=0,"",G22/$G$24)</f>
        <v/>
      </c>
      <c r="J22" s="576"/>
      <c r="K22" s="566" t="str">
        <f>IF(J22="","",J22*1000/$J$39)</f>
        <v/>
      </c>
      <c r="L22" s="577" t="str">
        <f t="shared" ref="L22:L23" si="5">IF(J22=0,"",J22/$J$24)</f>
        <v/>
      </c>
      <c r="M22" s="1746"/>
    </row>
    <row r="23" spans="1:13" ht="19.5" customHeight="1">
      <c r="A23" s="366"/>
      <c r="B23" s="1738"/>
      <c r="C23" s="1769"/>
      <c r="D23" s="1758" t="s">
        <v>1047</v>
      </c>
      <c r="E23" s="1759"/>
      <c r="F23" s="1759"/>
      <c r="G23" s="555">
        <f>'⑤コスト管理表（基本設計）'!J23</f>
        <v>0</v>
      </c>
      <c r="H23" s="578" t="s">
        <v>641</v>
      </c>
      <c r="I23" s="567" t="str">
        <f t="shared" si="4"/>
        <v/>
      </c>
      <c r="J23" s="555"/>
      <c r="K23" s="578" t="s">
        <v>641</v>
      </c>
      <c r="L23" s="567" t="str">
        <f t="shared" si="5"/>
        <v/>
      </c>
      <c r="M23" s="1746"/>
    </row>
    <row r="24" spans="1:13" ht="19.5" customHeight="1">
      <c r="A24" s="366"/>
      <c r="B24" s="1738"/>
      <c r="C24" s="1770"/>
      <c r="D24" s="1765"/>
      <c r="E24" s="1765"/>
      <c r="F24" s="1766"/>
      <c r="G24" s="555" t="str">
        <f>IF(SUM(G21:G23)=0,"",SUM(G21:G23))</f>
        <v/>
      </c>
      <c r="H24" s="566" t="str">
        <f>IF(G24="","",G24*1000/$G$39)</f>
        <v/>
      </c>
      <c r="I24" s="567" t="str">
        <f>IF(SUM(I21:I23)=0,"",SUM(I21:I23))</f>
        <v/>
      </c>
      <c r="J24" s="555" t="str">
        <f>IF(SUM(J21:J23)=0,"",SUM(J21:J23))</f>
        <v/>
      </c>
      <c r="K24" s="566" t="str">
        <f>IF(J24="","",J24*1000/$J$39)</f>
        <v/>
      </c>
      <c r="L24" s="567" t="str">
        <f>IF(SUM(L21:L23)=0,"",SUM(L21:L23))</f>
        <v/>
      </c>
      <c r="M24" s="1746"/>
    </row>
    <row r="25" spans="1:13" ht="19.5" customHeight="1">
      <c r="A25" s="366"/>
      <c r="B25" s="1738"/>
      <c r="C25" s="1762" t="s">
        <v>1009</v>
      </c>
      <c r="D25" s="1763"/>
      <c r="E25" s="1763"/>
      <c r="F25" s="1763"/>
      <c r="G25" s="568">
        <f>'⑤コスト管理表（基本設計）'!J25</f>
        <v>0</v>
      </c>
      <c r="H25" s="569" t="s">
        <v>641</v>
      </c>
      <c r="I25" s="570" t="s">
        <v>641</v>
      </c>
      <c r="J25" s="568"/>
      <c r="K25" s="569" t="s">
        <v>641</v>
      </c>
      <c r="L25" s="570" t="s">
        <v>641</v>
      </c>
      <c r="M25" s="1746"/>
    </row>
    <row r="26" spans="1:13" ht="19.5" customHeight="1" thickBot="1">
      <c r="A26" s="366"/>
      <c r="B26" s="1739"/>
      <c r="C26" s="1764"/>
      <c r="D26" s="1764"/>
      <c r="E26" s="1764"/>
      <c r="F26" s="1764"/>
      <c r="G26" s="579" t="str">
        <f>IF(SUM(G24:G25)=0,"",SUM(G24:G25))</f>
        <v/>
      </c>
      <c r="H26" s="572" t="str">
        <f>IF(G26="","",G26*1000/$G$39)</f>
        <v/>
      </c>
      <c r="I26" s="580" t="s">
        <v>641</v>
      </c>
      <c r="J26" s="579" t="str">
        <f>IF(SUM(J24:J25)=0,"",SUM(J24:J25))</f>
        <v/>
      </c>
      <c r="K26" s="572" t="str">
        <f>IF(J26="","",J26*1000/$J$39)</f>
        <v/>
      </c>
      <c r="L26" s="580" t="s">
        <v>641</v>
      </c>
      <c r="M26" s="1746"/>
    </row>
    <row r="27" spans="1:13" ht="22.5" customHeight="1">
      <c r="A27" s="366"/>
      <c r="B27" s="1767" t="s">
        <v>1016</v>
      </c>
      <c r="C27" s="1768" t="s">
        <v>994</v>
      </c>
      <c r="D27" s="1771" t="s">
        <v>1011</v>
      </c>
      <c r="E27" s="1773" t="s">
        <v>1017</v>
      </c>
      <c r="F27" s="1774"/>
      <c r="G27" s="551">
        <f>'⑤コスト管理表（基本設計）'!J27</f>
        <v>0</v>
      </c>
      <c r="H27" s="574" t="str">
        <f>IF(G27=0,"",G27*1000/$G$39)</f>
        <v/>
      </c>
      <c r="I27" s="575" t="str">
        <f>IF(G27=0,"",G27/$G$30)</f>
        <v/>
      </c>
      <c r="J27" s="551"/>
      <c r="K27" s="574" t="str">
        <f>IF(J27="","",J27*1000/$J$39)</f>
        <v/>
      </c>
      <c r="L27" s="575" t="str">
        <f>IF(J27="","",J27/$J$30)</f>
        <v/>
      </c>
      <c r="M27" s="1746"/>
    </row>
    <row r="28" spans="1:13" ht="22.5" customHeight="1">
      <c r="A28" s="366"/>
      <c r="B28" s="1738"/>
      <c r="C28" s="1769"/>
      <c r="D28" s="1772"/>
      <c r="E28" s="1775" t="s">
        <v>1018</v>
      </c>
      <c r="F28" s="1776"/>
      <c r="G28" s="576">
        <f>'⑤コスト管理表（基本設計）'!J28</f>
        <v>0</v>
      </c>
      <c r="H28" s="581" t="s">
        <v>1019</v>
      </c>
      <c r="I28" s="577" t="str">
        <f t="shared" ref="I28:I29" si="6">IF(G28=0,"",G28/$G$30)</f>
        <v/>
      </c>
      <c r="J28" s="576"/>
      <c r="K28" s="581" t="str">
        <f>IF(J28="","",J28*1000/$J$39)</f>
        <v/>
      </c>
      <c r="L28" s="577" t="str">
        <f t="shared" ref="L28:L29" si="7">IF(J28="","",J28/$J$30)</f>
        <v/>
      </c>
      <c r="M28" s="1746"/>
    </row>
    <row r="29" spans="1:13" ht="19.5" customHeight="1">
      <c r="A29" s="366"/>
      <c r="B29" s="1738"/>
      <c r="C29" s="1769"/>
      <c r="D29" s="1758" t="s">
        <v>1047</v>
      </c>
      <c r="E29" s="1759"/>
      <c r="F29" s="1759"/>
      <c r="G29" s="555">
        <f>'⑤コスト管理表（基本設計）'!J29</f>
        <v>0</v>
      </c>
      <c r="H29" s="578" t="s">
        <v>641</v>
      </c>
      <c r="I29" s="567" t="str">
        <f t="shared" si="6"/>
        <v/>
      </c>
      <c r="J29" s="555"/>
      <c r="K29" s="578" t="s">
        <v>641</v>
      </c>
      <c r="L29" s="567" t="str">
        <f t="shared" si="7"/>
        <v/>
      </c>
      <c r="M29" s="1746"/>
    </row>
    <row r="30" spans="1:13" ht="19.5" customHeight="1">
      <c r="A30" s="366"/>
      <c r="B30" s="1738"/>
      <c r="C30" s="1770"/>
      <c r="D30" s="1765"/>
      <c r="E30" s="1765"/>
      <c r="F30" s="1766"/>
      <c r="G30" s="555" t="str">
        <f>IF(SUM(G27:G29)=0,"",SUM(G27:G29))</f>
        <v/>
      </c>
      <c r="H30" s="566" t="str">
        <f>IF(G30="","",G30*1000/$G$39)</f>
        <v/>
      </c>
      <c r="I30" s="567" t="str">
        <f>IF(SUM(I27:I29)=0,"",SUM(I27:I29))</f>
        <v/>
      </c>
      <c r="J30" s="555" t="str">
        <f>IF(SUM(J27:J29)=0,"",SUM(J27:J29))</f>
        <v/>
      </c>
      <c r="K30" s="566" t="str">
        <f>IF(J30="","",J30*1000/$J$39)</f>
        <v/>
      </c>
      <c r="L30" s="567" t="str">
        <f>IF(SUM(L27:L29)=0,"",SUM(L27:L29))</f>
        <v/>
      </c>
      <c r="M30" s="1746"/>
    </row>
    <row r="31" spans="1:13" ht="19.5" customHeight="1">
      <c r="A31" s="366"/>
      <c r="B31" s="1738"/>
      <c r="C31" s="1762" t="s">
        <v>1009</v>
      </c>
      <c r="D31" s="1763"/>
      <c r="E31" s="1763"/>
      <c r="F31" s="1763"/>
      <c r="G31" s="568">
        <f>'⑤コスト管理表（基本設計）'!J31</f>
        <v>0</v>
      </c>
      <c r="H31" s="569" t="s">
        <v>641</v>
      </c>
      <c r="I31" s="570" t="s">
        <v>641</v>
      </c>
      <c r="J31" s="568"/>
      <c r="K31" s="569" t="s">
        <v>641</v>
      </c>
      <c r="L31" s="570" t="s">
        <v>641</v>
      </c>
      <c r="M31" s="1746"/>
    </row>
    <row r="32" spans="1:13" ht="19.5" customHeight="1" thickBot="1">
      <c r="A32" s="366"/>
      <c r="B32" s="1739"/>
      <c r="C32" s="1764"/>
      <c r="D32" s="1764"/>
      <c r="E32" s="1764"/>
      <c r="F32" s="1764"/>
      <c r="G32" s="579" t="str">
        <f>IF(SUM(G30:G31)=0,"",SUM(G30:G31))</f>
        <v/>
      </c>
      <c r="H32" s="572" t="str">
        <f>IF(G32="","",G32*1000/$G$39)</f>
        <v/>
      </c>
      <c r="I32" s="580" t="s">
        <v>641</v>
      </c>
      <c r="J32" s="579" t="str">
        <f>IF(SUM(J30:J31)=0,"",SUM(J30:J31))</f>
        <v/>
      </c>
      <c r="K32" s="572" t="str">
        <f>IF(J32="","",J32*1000/$J$39)</f>
        <v/>
      </c>
      <c r="L32" s="580" t="s">
        <v>641</v>
      </c>
      <c r="M32" s="1746"/>
    </row>
    <row r="33" spans="1:15" ht="19.5" customHeight="1">
      <c r="A33" s="366"/>
      <c r="B33" s="1767" t="s">
        <v>1020</v>
      </c>
      <c r="C33" s="1791" t="s">
        <v>994</v>
      </c>
      <c r="D33" s="1792"/>
      <c r="E33" s="1793" t="s">
        <v>1020</v>
      </c>
      <c r="F33" s="1794"/>
      <c r="G33" s="582">
        <f>'⑤コスト管理表（基本設計）'!J33</f>
        <v>0</v>
      </c>
      <c r="H33" s="583" t="str">
        <f>IF(G33=0,"",G33*1000/$G$39)</f>
        <v/>
      </c>
      <c r="I33" s="584" t="str">
        <f>IF(G33=0,"",G33/$G$33)</f>
        <v/>
      </c>
      <c r="J33" s="582"/>
      <c r="K33" s="583" t="str">
        <f>IF(J33="","",J33*1000/$J$39)</f>
        <v/>
      </c>
      <c r="L33" s="585" t="str">
        <f>IF(J33="","",J33/$J$33)</f>
        <v/>
      </c>
      <c r="M33" s="1746"/>
    </row>
    <row r="34" spans="1:15" ht="19.5" customHeight="1">
      <c r="A34" s="366"/>
      <c r="B34" s="1738"/>
      <c r="C34" s="1762" t="s">
        <v>1009</v>
      </c>
      <c r="D34" s="1763"/>
      <c r="E34" s="1763"/>
      <c r="F34" s="1763"/>
      <c r="G34" s="568">
        <f>'⑤コスト管理表（基本設計）'!J34</f>
        <v>0</v>
      </c>
      <c r="H34" s="569" t="s">
        <v>641</v>
      </c>
      <c r="I34" s="570" t="s">
        <v>641</v>
      </c>
      <c r="J34" s="568"/>
      <c r="K34" s="569" t="s">
        <v>641</v>
      </c>
      <c r="L34" s="570" t="s">
        <v>641</v>
      </c>
      <c r="M34" s="1746"/>
    </row>
    <row r="35" spans="1:15" ht="19.5" customHeight="1" thickBot="1">
      <c r="A35" s="366"/>
      <c r="B35" s="1739"/>
      <c r="C35" s="1764"/>
      <c r="D35" s="1764"/>
      <c r="E35" s="1764"/>
      <c r="F35" s="1764"/>
      <c r="G35" s="579" t="str">
        <f>IF(SUM(G33:G34)=0,"",SUM(G33:G34))</f>
        <v/>
      </c>
      <c r="H35" s="572" t="str">
        <f>IF(G35="","",G35*1000/$G$39)</f>
        <v/>
      </c>
      <c r="I35" s="586" t="s">
        <v>641</v>
      </c>
      <c r="J35" s="579" t="str">
        <f>IF(SUM(J33:J34)=0,"",SUM(J33:J34))</f>
        <v/>
      </c>
      <c r="K35" s="572" t="str">
        <f>IF(J35="","",J35*1000/$J$39)</f>
        <v/>
      </c>
      <c r="L35" s="587" t="s">
        <v>641</v>
      </c>
      <c r="M35" s="1746"/>
    </row>
    <row r="36" spans="1:15" ht="19.5" customHeight="1" thickBot="1">
      <c r="A36" s="366"/>
      <c r="B36" s="588"/>
      <c r="C36" s="1783" t="s">
        <v>1021</v>
      </c>
      <c r="D36" s="1783"/>
      <c r="E36" s="1783"/>
      <c r="F36" s="1783"/>
      <c r="G36" s="589">
        <f>'⑤コスト管理表（基本設計）'!J36</f>
        <v>0</v>
      </c>
      <c r="H36" s="590" t="s">
        <v>641</v>
      </c>
      <c r="I36" s="591" t="s">
        <v>641</v>
      </c>
      <c r="J36" s="589"/>
      <c r="K36" s="590" t="s">
        <v>641</v>
      </c>
      <c r="L36" s="591" t="s">
        <v>641</v>
      </c>
      <c r="M36" s="1746"/>
    </row>
    <row r="37" spans="1:15" ht="19.5" customHeight="1" thickBot="1">
      <c r="A37" s="366"/>
      <c r="B37" s="1784" t="s">
        <v>1022</v>
      </c>
      <c r="C37" s="1722"/>
      <c r="D37" s="1722"/>
      <c r="E37" s="1722"/>
      <c r="F37" s="1722"/>
      <c r="G37" s="592" t="str">
        <f>IF(SUM(G20,G26,G32,G35,G36)=0,"",SUM(G20,G26,G32,G35,G36))</f>
        <v/>
      </c>
      <c r="H37" s="593" t="str">
        <f>IF(G37="","",G37*1000/$G$39)</f>
        <v/>
      </c>
      <c r="I37" s="594" t="s">
        <v>641</v>
      </c>
      <c r="J37" s="592" t="str">
        <f>IF(SUM(J20,J26,J32,J35,J36)=0,"",SUM(J20,J26,J32,J35,J36))</f>
        <v/>
      </c>
      <c r="K37" s="593" t="str">
        <f>IF(J37="","",J37*1000/$J$39)</f>
        <v/>
      </c>
      <c r="L37" s="594" t="s">
        <v>641</v>
      </c>
      <c r="M37" s="1746"/>
      <c r="O37" s="429"/>
    </row>
    <row r="38" spans="1:15" ht="19.5" customHeight="1" thickBot="1">
      <c r="A38" s="366"/>
      <c r="B38" s="595"/>
      <c r="C38" s="596"/>
      <c r="D38" s="596"/>
      <c r="E38" s="596"/>
      <c r="F38" s="596"/>
      <c r="G38" s="593"/>
      <c r="H38" s="593"/>
      <c r="I38" s="597"/>
      <c r="J38" s="597"/>
      <c r="K38" s="597"/>
      <c r="L38" s="598"/>
      <c r="M38" s="1746"/>
    </row>
    <row r="39" spans="1:15" ht="19.5" customHeight="1" thickBot="1">
      <c r="A39" s="366"/>
      <c r="B39" s="599"/>
      <c r="C39" s="1777" t="s">
        <v>1023</v>
      </c>
      <c r="D39" s="1777"/>
      <c r="E39" s="1777"/>
      <c r="F39" s="1778"/>
      <c r="G39" s="1785">
        <f>'⑤コスト管理表（基本設計）'!J39</f>
        <v>0</v>
      </c>
      <c r="H39" s="1786"/>
      <c r="I39" s="1787"/>
      <c r="J39" s="1788"/>
      <c r="K39" s="1789"/>
      <c r="L39" s="1790"/>
      <c r="M39" s="1746"/>
    </row>
    <row r="40" spans="1:15" ht="19.5" customHeight="1" thickBot="1">
      <c r="A40" s="366"/>
      <c r="B40" s="600"/>
      <c r="C40" s="1777" t="s">
        <v>1024</v>
      </c>
      <c r="D40" s="1777"/>
      <c r="E40" s="1777"/>
      <c r="F40" s="1778"/>
      <c r="G40" s="1779">
        <f>'⑤コスト管理表（基本設計）'!J40</f>
        <v>0</v>
      </c>
      <c r="H40" s="1780"/>
      <c r="I40" s="1781"/>
      <c r="J40" s="1782"/>
      <c r="K40" s="1777"/>
      <c r="L40" s="1778"/>
      <c r="M40" s="1746"/>
    </row>
    <row r="41" spans="1:15" ht="19.5" customHeight="1" thickBot="1">
      <c r="A41" s="366"/>
      <c r="B41" s="599"/>
      <c r="C41" s="1777" t="s">
        <v>1025</v>
      </c>
      <c r="D41" s="1777"/>
      <c r="E41" s="1777"/>
      <c r="F41" s="1778"/>
      <c r="G41" s="1795" t="s">
        <v>1026</v>
      </c>
      <c r="H41" s="1796"/>
      <c r="I41" s="1797"/>
      <c r="J41" s="1784" t="str">
        <f>IF(J37="","",J37-$M$50)</f>
        <v/>
      </c>
      <c r="K41" s="1798"/>
      <c r="L41" s="1799"/>
      <c r="M41" s="1747"/>
    </row>
    <row r="42" spans="1:15" ht="19.5" customHeight="1" thickBot="1">
      <c r="A42" s="366"/>
      <c r="B42" s="601"/>
      <c r="C42" s="597"/>
      <c r="D42" s="602"/>
      <c r="E42" s="602"/>
      <c r="F42" s="602"/>
      <c r="G42" s="593"/>
      <c r="H42" s="593"/>
      <c r="I42" s="597"/>
      <c r="J42" s="597"/>
      <c r="K42" s="597"/>
      <c r="L42" s="597"/>
      <c r="M42" s="603"/>
    </row>
    <row r="43" spans="1:15" ht="27" customHeight="1" thickBot="1">
      <c r="A43" s="366"/>
      <c r="B43" s="1800" t="s">
        <v>1027</v>
      </c>
      <c r="C43" s="1722"/>
      <c r="D43" s="1722"/>
      <c r="E43" s="1722"/>
      <c r="F43" s="1722"/>
      <c r="G43" s="1732" t="s">
        <v>1028</v>
      </c>
      <c r="H43" s="1733"/>
      <c r="I43" s="1734"/>
      <c r="J43" s="1732" t="s">
        <v>1028</v>
      </c>
      <c r="K43" s="1733"/>
      <c r="L43" s="1734"/>
      <c r="M43" s="1801"/>
    </row>
    <row r="44" spans="1:15" ht="25.5" customHeight="1" thickBot="1">
      <c r="A44" s="366"/>
      <c r="B44" s="1804" t="s">
        <v>1029</v>
      </c>
      <c r="C44" s="1805"/>
      <c r="D44" s="1805"/>
      <c r="E44" s="1805"/>
      <c r="F44" s="1805"/>
      <c r="G44" s="604" t="s">
        <v>1030</v>
      </c>
      <c r="H44" s="605" t="s">
        <v>1031</v>
      </c>
      <c r="I44" s="606" t="s">
        <v>1032</v>
      </c>
      <c r="J44" s="604" t="s">
        <v>1030</v>
      </c>
      <c r="K44" s="605" t="s">
        <v>1031</v>
      </c>
      <c r="L44" s="606" t="s">
        <v>1032</v>
      </c>
      <c r="M44" s="1802"/>
    </row>
    <row r="45" spans="1:15" ht="19.5" customHeight="1" thickTop="1">
      <c r="A45" s="366"/>
      <c r="B45" s="1738" t="s">
        <v>994</v>
      </c>
      <c r="C45" s="1807" t="s">
        <v>1033</v>
      </c>
      <c r="D45" s="1809" t="s">
        <v>1034</v>
      </c>
      <c r="E45" s="1810"/>
      <c r="F45" s="1810"/>
      <c r="G45" s="607" t="str">
        <f>IF(SUM(G6:G14)=0,"",SUM(G6:G14))</f>
        <v/>
      </c>
      <c r="H45" s="608" t="str">
        <f>IF(G45="","",G45*1000/$G$39)</f>
        <v/>
      </c>
      <c r="I45" s="609" t="str">
        <f>IF(G45="","",G45/$G$50)</f>
        <v/>
      </c>
      <c r="J45" s="607" t="str">
        <f>IF(SUM(J6:J14)=0,"",SUM(J6:J14))</f>
        <v/>
      </c>
      <c r="K45" s="608" t="str">
        <f>IF(J45="","",J45*1000/$J$39)</f>
        <v/>
      </c>
      <c r="L45" s="609" t="str">
        <f>IF(J45="","",J45/$J$50)</f>
        <v/>
      </c>
      <c r="M45" s="1802"/>
    </row>
    <row r="46" spans="1:15" ht="19.5" customHeight="1">
      <c r="A46" s="366"/>
      <c r="B46" s="1738"/>
      <c r="C46" s="1807"/>
      <c r="D46" s="1811" t="s">
        <v>1035</v>
      </c>
      <c r="E46" s="1812"/>
      <c r="F46" s="1812"/>
      <c r="G46" s="610" t="str">
        <f>IF(SUM(G21:G22)=0,"",SUM(G21:G22))</f>
        <v/>
      </c>
      <c r="H46" s="611" t="str">
        <f>IF(G46="","",G46*1000/$G$39)</f>
        <v/>
      </c>
      <c r="I46" s="612" t="str">
        <f t="shared" ref="I46:I48" si="8">IF(G46="","",G46/$G$50)</f>
        <v/>
      </c>
      <c r="J46" s="610" t="str">
        <f>IF(SUM(J21:J22)=0,"",SUM(J21:J22))</f>
        <v/>
      </c>
      <c r="K46" s="611" t="str">
        <f>IF(J46="","",J46*1000/$J$39)</f>
        <v/>
      </c>
      <c r="L46" s="612" t="str">
        <f t="shared" ref="L46:L49" si="9">IF(J46="","",J46/$J$50)</f>
        <v/>
      </c>
      <c r="M46" s="1802"/>
    </row>
    <row r="47" spans="1:15" ht="19.5" customHeight="1">
      <c r="A47" s="366"/>
      <c r="B47" s="1738"/>
      <c r="C47" s="1807"/>
      <c r="D47" s="1811" t="s">
        <v>1036</v>
      </c>
      <c r="E47" s="1812"/>
      <c r="F47" s="1812"/>
      <c r="G47" s="610" t="str">
        <f>IF(SUM(G27:G28)=0,"",SUM(G27:G28))</f>
        <v/>
      </c>
      <c r="H47" s="611" t="str">
        <f>IF(G47="","",G47*1000/$G$39)</f>
        <v/>
      </c>
      <c r="I47" s="612" t="str">
        <f t="shared" si="8"/>
        <v/>
      </c>
      <c r="J47" s="610" t="str">
        <f>IF(SUM(J27:J28)=0,"",SUM(J27:J28))</f>
        <v/>
      </c>
      <c r="K47" s="611" t="str">
        <f>IF(J47="","",J47*1000/$J$39)</f>
        <v/>
      </c>
      <c r="L47" s="612" t="str">
        <f t="shared" si="9"/>
        <v/>
      </c>
      <c r="M47" s="1802"/>
    </row>
    <row r="48" spans="1:15" ht="19.5" customHeight="1">
      <c r="A48" s="366"/>
      <c r="B48" s="1738"/>
      <c r="C48" s="1808"/>
      <c r="D48" s="1813" t="s">
        <v>1020</v>
      </c>
      <c r="E48" s="1814"/>
      <c r="F48" s="1814"/>
      <c r="G48" s="613" t="str">
        <f>IF(SUM(G33)=0,"",SUM(G33))</f>
        <v/>
      </c>
      <c r="H48" s="614" t="str">
        <f>IF(G48="","",G48*1000/$G$39)</f>
        <v/>
      </c>
      <c r="I48" s="615" t="str">
        <f t="shared" si="8"/>
        <v/>
      </c>
      <c r="J48" s="613" t="str">
        <f>IF(SUM(J33)=0,"",SUM(J33))</f>
        <v/>
      </c>
      <c r="K48" s="614" t="str">
        <f>IF(J48="","",J48*1000/$J$39)</f>
        <v/>
      </c>
      <c r="L48" s="615" t="str">
        <f t="shared" si="9"/>
        <v/>
      </c>
      <c r="M48" s="1802"/>
    </row>
    <row r="49" spans="1:13" ht="19.5" customHeight="1" thickBot="1">
      <c r="A49" s="366"/>
      <c r="B49" s="1738"/>
      <c r="C49" s="616" t="s">
        <v>1048</v>
      </c>
      <c r="D49" s="1815" t="s">
        <v>1049</v>
      </c>
      <c r="E49" s="1816"/>
      <c r="F49" s="1816"/>
      <c r="G49" s="617" t="str">
        <f>IF(SUM(G15:G17,G23,G29)=0,"",SUM(G15:G17,G23,G29))</f>
        <v/>
      </c>
      <c r="H49" s="618" t="s">
        <v>641</v>
      </c>
      <c r="I49" s="619" t="str">
        <f>IF(G49="","",G49/$G$50)</f>
        <v/>
      </c>
      <c r="J49" s="617" t="str">
        <f>IF(SUM(J15:J17,J23,J29)=0,"",SUM(J15:J17,J23,J29))</f>
        <v/>
      </c>
      <c r="K49" s="618" t="s">
        <v>641</v>
      </c>
      <c r="L49" s="619" t="str">
        <f t="shared" si="9"/>
        <v/>
      </c>
      <c r="M49" s="1803"/>
    </row>
    <row r="50" spans="1:13" ht="19.5" customHeight="1" thickBot="1">
      <c r="A50" s="366"/>
      <c r="B50" s="1806"/>
      <c r="C50" s="1817" t="s">
        <v>580</v>
      </c>
      <c r="D50" s="1818"/>
      <c r="E50" s="1818"/>
      <c r="F50" s="1818"/>
      <c r="G50" s="620" t="str">
        <f>IF(SUM(G45:G49)=0,"",SUM(G45:G49))</f>
        <v/>
      </c>
      <c r="H50" s="621" t="str">
        <f>IF(G50="","",G50*1000/$G$39)</f>
        <v/>
      </c>
      <c r="I50" s="622" t="str">
        <f>IF(SUM(I45:I49)=0,"",SUM(I45:I49))</f>
        <v/>
      </c>
      <c r="J50" s="620" t="str">
        <f>IF(SUM(J45:J49)=0,"",SUM(J45:J49))</f>
        <v/>
      </c>
      <c r="K50" s="621" t="str">
        <f>IF(J50="","",J50*1000/$J$39)</f>
        <v/>
      </c>
      <c r="L50" s="622" t="str">
        <f>IF(SUM(L45:L49)=0,"",SUM(L45:L49))</f>
        <v/>
      </c>
      <c r="M50" s="623" t="s">
        <v>1092</v>
      </c>
    </row>
    <row r="51" spans="1:13" ht="14.25" customHeight="1">
      <c r="A51" s="366"/>
      <c r="B51" s="624" t="s">
        <v>1039</v>
      </c>
      <c r="C51" s="625"/>
      <c r="D51" s="625"/>
      <c r="E51" s="625"/>
      <c r="F51" s="625"/>
      <c r="G51" s="626"/>
      <c r="H51" s="626"/>
      <c r="I51" s="626"/>
      <c r="J51" s="626"/>
      <c r="K51" s="626"/>
      <c r="L51" s="626"/>
      <c r="M51" s="626"/>
    </row>
    <row r="52" spans="1:13" ht="18" customHeight="1"/>
    <row r="53" spans="1:13" ht="18" customHeight="1">
      <c r="C53" s="367" ph="1"/>
      <c r="D53" s="367" ph="1"/>
      <c r="E53" s="367" ph="1"/>
    </row>
    <row r="54" spans="1:13" ht="18" customHeight="1"/>
    <row r="55" spans="1:13" ht="18" customHeight="1">
      <c r="C55" s="367" ph="1"/>
      <c r="D55" s="367" ph="1"/>
      <c r="E55" s="367" ph="1"/>
    </row>
    <row r="56" spans="1:13" ht="18" customHeight="1"/>
    <row r="57" spans="1:13" ht="18" customHeight="1"/>
    <row r="58" spans="1:13" ht="18" customHeight="1"/>
    <row r="59" spans="1:13" ht="18" customHeight="1"/>
    <row r="60" spans="1:13" ht="18" customHeight="1">
      <c r="C60" s="367" ph="1"/>
      <c r="D60" s="367" ph="1"/>
      <c r="E60" s="367" ph="1"/>
    </row>
    <row r="61" spans="1:13" ht="18" customHeight="1"/>
    <row r="62" spans="1:13" ht="18" customHeight="1">
      <c r="C62" s="367" ph="1"/>
      <c r="D62" s="367" ph="1"/>
      <c r="E62" s="367" ph="1"/>
    </row>
    <row r="63" spans="1:13" ht="18" customHeight="1"/>
    <row r="64" spans="1:13" ht="21">
      <c r="C64" s="367" ph="1"/>
      <c r="D64" s="367" ph="1"/>
      <c r="E64" s="367" ph="1"/>
    </row>
    <row r="69" spans="3:5" ht="21">
      <c r="C69" s="367" ph="1"/>
      <c r="D69" s="367" ph="1"/>
      <c r="E69" s="367" ph="1"/>
    </row>
    <row r="71" spans="3:5" ht="21">
      <c r="C71" s="367" ph="1"/>
      <c r="D71" s="367" ph="1"/>
      <c r="E71" s="367" ph="1"/>
    </row>
    <row r="76" spans="3:5" ht="21">
      <c r="C76" s="367" ph="1"/>
      <c r="D76" s="367" ph="1"/>
      <c r="E76" s="367" ph="1"/>
    </row>
    <row r="79" spans="3:5" ht="21">
      <c r="C79" s="367" ph="1"/>
      <c r="D79" s="367" ph="1"/>
      <c r="E79" s="367" ph="1"/>
    </row>
    <row r="81" spans="3:5" ht="21">
      <c r="C81" s="367" ph="1"/>
      <c r="D81" s="367" ph="1"/>
      <c r="E81" s="367" ph="1"/>
    </row>
  </sheetData>
  <mergeCells count="68">
    <mergeCell ref="M43:M49"/>
    <mergeCell ref="B44:F44"/>
    <mergeCell ref="B45:B50"/>
    <mergeCell ref="C45:C48"/>
    <mergeCell ref="D45:F45"/>
    <mergeCell ref="D46:F46"/>
    <mergeCell ref="D47:F47"/>
    <mergeCell ref="D48:F48"/>
    <mergeCell ref="D49:F49"/>
    <mergeCell ref="C50:F50"/>
    <mergeCell ref="C41:F41"/>
    <mergeCell ref="G41:I41"/>
    <mergeCell ref="J41:L41"/>
    <mergeCell ref="B43:F43"/>
    <mergeCell ref="G43:I43"/>
    <mergeCell ref="J43:L43"/>
    <mergeCell ref="C40:F40"/>
    <mergeCell ref="G40:I40"/>
    <mergeCell ref="J40:L40"/>
    <mergeCell ref="D30:F30"/>
    <mergeCell ref="C31:F31"/>
    <mergeCell ref="C32:F32"/>
    <mergeCell ref="C36:F36"/>
    <mergeCell ref="B37:F37"/>
    <mergeCell ref="C39:F39"/>
    <mergeCell ref="G39:I39"/>
    <mergeCell ref="J39:L39"/>
    <mergeCell ref="B33:B35"/>
    <mergeCell ref="C33:D33"/>
    <mergeCell ref="E33:F33"/>
    <mergeCell ref="C34:F34"/>
    <mergeCell ref="C35:F35"/>
    <mergeCell ref="D24:F24"/>
    <mergeCell ref="C25:F25"/>
    <mergeCell ref="C26:F26"/>
    <mergeCell ref="B27:B32"/>
    <mergeCell ref="C27:C30"/>
    <mergeCell ref="D27:D28"/>
    <mergeCell ref="E27:F27"/>
    <mergeCell ref="E28:F28"/>
    <mergeCell ref="D29:F29"/>
    <mergeCell ref="B21:B26"/>
    <mergeCell ref="C21:C24"/>
    <mergeCell ref="D21:D22"/>
    <mergeCell ref="E21:F21"/>
    <mergeCell ref="E22:F22"/>
    <mergeCell ref="B6:B20"/>
    <mergeCell ref="C6:C17"/>
    <mergeCell ref="D6:D14"/>
    <mergeCell ref="E6:F6"/>
    <mergeCell ref="M6:M41"/>
    <mergeCell ref="E7:F7"/>
    <mergeCell ref="E8:F8"/>
    <mergeCell ref="E9:E12"/>
    <mergeCell ref="E13:E14"/>
    <mergeCell ref="D15:F15"/>
    <mergeCell ref="D16:F16"/>
    <mergeCell ref="D17:F17"/>
    <mergeCell ref="C18:F18"/>
    <mergeCell ref="C19:F19"/>
    <mergeCell ref="C20:F20"/>
    <mergeCell ref="D23:F23"/>
    <mergeCell ref="B2:M2"/>
    <mergeCell ref="C3:E3"/>
    <mergeCell ref="B4:F5"/>
    <mergeCell ref="G4:I4"/>
    <mergeCell ref="J4:L4"/>
    <mergeCell ref="M4:M5"/>
  </mergeCells>
  <phoneticPr fontId="46"/>
  <dataValidations count="1">
    <dataValidation imeMode="off" allowBlank="1" showInputMessage="1" showErrorMessage="1" sqref="M50 G13 G15:G37 G6:G9 J41 J6:J9 J13 J15:J37"/>
  </dataValidations>
  <pageMargins left="0.59055118110236227" right="0.39370078740157483" top="0.55118110236220474" bottom="0.55118110236220474" header="0.31496062992125984" footer="0.31496062992125984"/>
  <pageSetup paperSize="9" scale="79" orientation="portrait" blackAndWhite="1"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03"/>
  <sheetViews>
    <sheetView view="pageBreakPreview" zoomScaleNormal="100" zoomScaleSheetLayoutView="100" workbookViewId="0">
      <pane xSplit="1" ySplit="2" topLeftCell="B3" activePane="bottomRight" state="frozen"/>
      <selection activeCell="C30" sqref="C30"/>
      <selection pane="topRight" activeCell="C30" sqref="C30"/>
      <selection pane="bottomLeft" activeCell="C30" sqref="C30"/>
      <selection pane="bottomRight" activeCell="C30" sqref="C30"/>
    </sheetView>
  </sheetViews>
  <sheetFormatPr defaultRowHeight="13.5" outlineLevelCol="1"/>
  <cols>
    <col min="1" max="1" width="5.25" style="331" bestFit="1" customWidth="1"/>
    <col min="2" max="2" width="16.625" style="331" hidden="1" customWidth="1" outlineLevel="1"/>
    <col min="3" max="3" width="5.25" style="331" hidden="1" customWidth="1" outlineLevel="1"/>
    <col min="4" max="4" width="18.625" style="331" customWidth="1" collapsed="1"/>
    <col min="5" max="5" width="26.625" style="331" customWidth="1"/>
    <col min="6" max="6" width="12.875" style="346" bestFit="1" customWidth="1"/>
    <col min="7" max="7" width="16.625" style="331" hidden="1" customWidth="1" outlineLevel="1"/>
    <col min="8" max="8" width="5.25" style="331" hidden="1" customWidth="1" outlineLevel="1"/>
    <col min="9" max="9" width="18.625" style="331" hidden="1" customWidth="1" outlineLevel="1"/>
    <col min="10" max="10" width="26.625" style="331" hidden="1" customWidth="1" outlineLevel="1"/>
    <col min="11" max="11" width="12.875" style="346" bestFit="1" customWidth="1" collapsed="1"/>
    <col min="12" max="12" width="12.875" style="331" customWidth="1"/>
    <col min="13" max="16384" width="9" style="331"/>
  </cols>
  <sheetData>
    <row r="1" spans="1:13" ht="24.95" customHeight="1">
      <c r="A1" s="632" t="s">
        <v>927</v>
      </c>
      <c r="B1" s="327"/>
      <c r="C1" s="328"/>
      <c r="D1" s="514"/>
      <c r="E1" s="515"/>
      <c r="F1" s="515"/>
      <c r="G1" s="327"/>
      <c r="H1" s="328"/>
      <c r="I1" s="515"/>
      <c r="J1" s="515"/>
      <c r="K1" s="515"/>
      <c r="L1" s="515"/>
      <c r="M1" s="516"/>
    </row>
    <row r="2" spans="1:13" ht="27" customHeight="1">
      <c r="A2" s="519" t="s">
        <v>928</v>
      </c>
      <c r="B2" s="519" t="s">
        <v>929</v>
      </c>
      <c r="C2" s="519" t="s">
        <v>930</v>
      </c>
      <c r="D2" s="519" t="s">
        <v>931</v>
      </c>
      <c r="E2" s="519" t="s">
        <v>932</v>
      </c>
      <c r="F2" s="520" t="s">
        <v>933</v>
      </c>
      <c r="G2" s="519" t="s">
        <v>934</v>
      </c>
      <c r="H2" s="519" t="s">
        <v>930</v>
      </c>
      <c r="I2" s="519" t="s">
        <v>935</v>
      </c>
      <c r="J2" s="519" t="s">
        <v>936</v>
      </c>
      <c r="K2" s="520" t="s">
        <v>937</v>
      </c>
      <c r="L2" s="520" t="s">
        <v>938</v>
      </c>
      <c r="M2" s="517" t="s">
        <v>939</v>
      </c>
    </row>
    <row r="3" spans="1:13">
      <c r="A3" s="521">
        <f>ROW()-2</f>
        <v>1</v>
      </c>
      <c r="B3" s="522"/>
      <c r="C3" s="523"/>
      <c r="D3" s="524"/>
      <c r="E3" s="522"/>
      <c r="F3" s="525"/>
      <c r="G3" s="522"/>
      <c r="H3" s="523"/>
      <c r="I3" s="526">
        <f>D3</f>
        <v>0</v>
      </c>
      <c r="J3" s="527">
        <f>E3</f>
        <v>0</v>
      </c>
      <c r="K3" s="525"/>
      <c r="L3" s="525" t="str">
        <f>IF(AND(F3=0,K3=0),"",K3-F3)</f>
        <v/>
      </c>
      <c r="M3" s="518" t="str">
        <f>IF(OR(F3&gt;0,K3&gt;0),"印刷範囲","")</f>
        <v/>
      </c>
    </row>
    <row r="4" spans="1:13">
      <c r="A4" s="521">
        <f t="shared" ref="A4:A253" si="0">ROW()-2</f>
        <v>2</v>
      </c>
      <c r="B4" s="522"/>
      <c r="C4" s="523"/>
      <c r="D4" s="524"/>
      <c r="E4" s="522"/>
      <c r="F4" s="525"/>
      <c r="G4" s="522"/>
      <c r="H4" s="523"/>
      <c r="I4" s="526">
        <f t="shared" ref="I4:J67" si="1">D4</f>
        <v>0</v>
      </c>
      <c r="J4" s="527">
        <f t="shared" si="1"/>
        <v>0</v>
      </c>
      <c r="K4" s="525"/>
      <c r="L4" s="525" t="str">
        <f t="shared" ref="L4:L67" si="2">IF(AND(F4=0,K4=0),"",K4-F4)</f>
        <v/>
      </c>
      <c r="M4" s="518" t="str">
        <f>IF(OR(F4&gt;0,K4&gt;0),"印刷範囲","")</f>
        <v/>
      </c>
    </row>
    <row r="5" spans="1:13">
      <c r="A5" s="521">
        <f t="shared" si="0"/>
        <v>3</v>
      </c>
      <c r="B5" s="522"/>
      <c r="C5" s="523"/>
      <c r="D5" s="524"/>
      <c r="E5" s="522"/>
      <c r="F5" s="525"/>
      <c r="G5" s="522"/>
      <c r="H5" s="523"/>
      <c r="I5" s="526">
        <f t="shared" si="1"/>
        <v>0</v>
      </c>
      <c r="J5" s="527">
        <f t="shared" si="1"/>
        <v>0</v>
      </c>
      <c r="K5" s="525"/>
      <c r="L5" s="525" t="str">
        <f t="shared" si="2"/>
        <v/>
      </c>
      <c r="M5" s="518" t="str">
        <f t="shared" ref="M5:M68" si="3">IF(OR(F5&gt;0,K5&gt;0),"印刷範囲","")</f>
        <v/>
      </c>
    </row>
    <row r="6" spans="1:13">
      <c r="A6" s="521">
        <f t="shared" si="0"/>
        <v>4</v>
      </c>
      <c r="B6" s="522"/>
      <c r="C6" s="523"/>
      <c r="D6" s="524"/>
      <c r="E6" s="522"/>
      <c r="F6" s="525"/>
      <c r="G6" s="522"/>
      <c r="H6" s="523"/>
      <c r="I6" s="526">
        <f t="shared" si="1"/>
        <v>0</v>
      </c>
      <c r="J6" s="527">
        <f t="shared" si="1"/>
        <v>0</v>
      </c>
      <c r="K6" s="525"/>
      <c r="L6" s="525" t="str">
        <f t="shared" si="2"/>
        <v/>
      </c>
      <c r="M6" s="518" t="str">
        <f t="shared" si="3"/>
        <v/>
      </c>
    </row>
    <row r="7" spans="1:13">
      <c r="A7" s="521">
        <f t="shared" si="0"/>
        <v>5</v>
      </c>
      <c r="B7" s="522"/>
      <c r="C7" s="523"/>
      <c r="D7" s="524"/>
      <c r="E7" s="522"/>
      <c r="F7" s="525"/>
      <c r="G7" s="522"/>
      <c r="H7" s="523"/>
      <c r="I7" s="526">
        <f t="shared" si="1"/>
        <v>0</v>
      </c>
      <c r="J7" s="527">
        <f t="shared" si="1"/>
        <v>0</v>
      </c>
      <c r="K7" s="525"/>
      <c r="L7" s="525" t="str">
        <f t="shared" si="2"/>
        <v/>
      </c>
      <c r="M7" s="518" t="str">
        <f t="shared" si="3"/>
        <v/>
      </c>
    </row>
    <row r="8" spans="1:13">
      <c r="A8" s="521">
        <f t="shared" si="0"/>
        <v>6</v>
      </c>
      <c r="B8" s="522"/>
      <c r="C8" s="523"/>
      <c r="D8" s="524"/>
      <c r="E8" s="522"/>
      <c r="F8" s="525"/>
      <c r="G8" s="522"/>
      <c r="H8" s="523"/>
      <c r="I8" s="526">
        <f t="shared" si="1"/>
        <v>0</v>
      </c>
      <c r="J8" s="527">
        <f t="shared" si="1"/>
        <v>0</v>
      </c>
      <c r="K8" s="525"/>
      <c r="L8" s="525" t="str">
        <f t="shared" si="2"/>
        <v/>
      </c>
      <c r="M8" s="518" t="str">
        <f t="shared" si="3"/>
        <v/>
      </c>
    </row>
    <row r="9" spans="1:13">
      <c r="A9" s="521">
        <f t="shared" si="0"/>
        <v>7</v>
      </c>
      <c r="B9" s="522"/>
      <c r="C9" s="523"/>
      <c r="D9" s="524"/>
      <c r="E9" s="522"/>
      <c r="F9" s="525"/>
      <c r="G9" s="522"/>
      <c r="H9" s="523"/>
      <c r="I9" s="526">
        <f t="shared" si="1"/>
        <v>0</v>
      </c>
      <c r="J9" s="527">
        <f t="shared" si="1"/>
        <v>0</v>
      </c>
      <c r="K9" s="525"/>
      <c r="L9" s="525" t="str">
        <f t="shared" si="2"/>
        <v/>
      </c>
      <c r="M9" s="518" t="str">
        <f t="shared" si="3"/>
        <v/>
      </c>
    </row>
    <row r="10" spans="1:13">
      <c r="A10" s="521">
        <f t="shared" si="0"/>
        <v>8</v>
      </c>
      <c r="B10" s="522"/>
      <c r="C10" s="523"/>
      <c r="D10" s="524"/>
      <c r="E10" s="522"/>
      <c r="F10" s="525"/>
      <c r="G10" s="522"/>
      <c r="H10" s="523"/>
      <c r="I10" s="526">
        <f t="shared" si="1"/>
        <v>0</v>
      </c>
      <c r="J10" s="527">
        <f t="shared" si="1"/>
        <v>0</v>
      </c>
      <c r="K10" s="525"/>
      <c r="L10" s="525" t="str">
        <f t="shared" si="2"/>
        <v/>
      </c>
      <c r="M10" s="518" t="str">
        <f t="shared" si="3"/>
        <v/>
      </c>
    </row>
    <row r="11" spans="1:13">
      <c r="A11" s="521">
        <f t="shared" si="0"/>
        <v>9</v>
      </c>
      <c r="B11" s="522"/>
      <c r="C11" s="523"/>
      <c r="D11" s="524"/>
      <c r="E11" s="522"/>
      <c r="F11" s="525"/>
      <c r="G11" s="522"/>
      <c r="H11" s="523"/>
      <c r="I11" s="526">
        <f t="shared" si="1"/>
        <v>0</v>
      </c>
      <c r="J11" s="527">
        <f t="shared" si="1"/>
        <v>0</v>
      </c>
      <c r="K11" s="525"/>
      <c r="L11" s="525" t="str">
        <f t="shared" si="2"/>
        <v/>
      </c>
      <c r="M11" s="518" t="str">
        <f t="shared" si="3"/>
        <v/>
      </c>
    </row>
    <row r="12" spans="1:13">
      <c r="A12" s="521">
        <f t="shared" si="0"/>
        <v>10</v>
      </c>
      <c r="B12" s="522"/>
      <c r="C12" s="523"/>
      <c r="D12" s="524"/>
      <c r="E12" s="522"/>
      <c r="F12" s="525"/>
      <c r="G12" s="522"/>
      <c r="H12" s="523"/>
      <c r="I12" s="526">
        <f t="shared" si="1"/>
        <v>0</v>
      </c>
      <c r="J12" s="527">
        <f t="shared" si="1"/>
        <v>0</v>
      </c>
      <c r="K12" s="525"/>
      <c r="L12" s="525" t="str">
        <f t="shared" si="2"/>
        <v/>
      </c>
      <c r="M12" s="518" t="str">
        <f t="shared" si="3"/>
        <v/>
      </c>
    </row>
    <row r="13" spans="1:13">
      <c r="A13" s="521">
        <f t="shared" si="0"/>
        <v>11</v>
      </c>
      <c r="B13" s="522"/>
      <c r="C13" s="523"/>
      <c r="D13" s="524"/>
      <c r="E13" s="522"/>
      <c r="F13" s="525"/>
      <c r="G13" s="522"/>
      <c r="H13" s="523"/>
      <c r="I13" s="526">
        <f t="shared" si="1"/>
        <v>0</v>
      </c>
      <c r="J13" s="527">
        <f t="shared" si="1"/>
        <v>0</v>
      </c>
      <c r="K13" s="525"/>
      <c r="L13" s="525" t="str">
        <f t="shared" si="2"/>
        <v/>
      </c>
      <c r="M13" s="518" t="str">
        <f t="shared" si="3"/>
        <v/>
      </c>
    </row>
    <row r="14" spans="1:13">
      <c r="A14" s="521">
        <f t="shared" si="0"/>
        <v>12</v>
      </c>
      <c r="B14" s="522"/>
      <c r="C14" s="523"/>
      <c r="D14" s="524"/>
      <c r="E14" s="522"/>
      <c r="F14" s="525"/>
      <c r="G14" s="522"/>
      <c r="H14" s="523"/>
      <c r="I14" s="526">
        <f t="shared" si="1"/>
        <v>0</v>
      </c>
      <c r="J14" s="527">
        <f t="shared" si="1"/>
        <v>0</v>
      </c>
      <c r="K14" s="525"/>
      <c r="L14" s="525" t="str">
        <f t="shared" si="2"/>
        <v/>
      </c>
      <c r="M14" s="518" t="str">
        <f t="shared" si="3"/>
        <v/>
      </c>
    </row>
    <row r="15" spans="1:13">
      <c r="A15" s="521">
        <f t="shared" si="0"/>
        <v>13</v>
      </c>
      <c r="B15" s="522"/>
      <c r="C15" s="523"/>
      <c r="D15" s="524"/>
      <c r="E15" s="522"/>
      <c r="F15" s="525"/>
      <c r="G15" s="522"/>
      <c r="H15" s="523"/>
      <c r="I15" s="526">
        <f t="shared" si="1"/>
        <v>0</v>
      </c>
      <c r="J15" s="527">
        <f t="shared" si="1"/>
        <v>0</v>
      </c>
      <c r="K15" s="525"/>
      <c r="L15" s="525" t="str">
        <f t="shared" si="2"/>
        <v/>
      </c>
      <c r="M15" s="518" t="str">
        <f t="shared" si="3"/>
        <v/>
      </c>
    </row>
    <row r="16" spans="1:13">
      <c r="A16" s="521">
        <f t="shared" si="0"/>
        <v>14</v>
      </c>
      <c r="B16" s="522"/>
      <c r="C16" s="523"/>
      <c r="D16" s="524"/>
      <c r="E16" s="522"/>
      <c r="F16" s="525"/>
      <c r="G16" s="522"/>
      <c r="H16" s="523"/>
      <c r="I16" s="526">
        <f t="shared" si="1"/>
        <v>0</v>
      </c>
      <c r="J16" s="527">
        <f t="shared" si="1"/>
        <v>0</v>
      </c>
      <c r="K16" s="525"/>
      <c r="L16" s="525" t="str">
        <f t="shared" si="2"/>
        <v/>
      </c>
      <c r="M16" s="518" t="str">
        <f t="shared" si="3"/>
        <v/>
      </c>
    </row>
    <row r="17" spans="1:13">
      <c r="A17" s="521">
        <f t="shared" si="0"/>
        <v>15</v>
      </c>
      <c r="B17" s="522"/>
      <c r="C17" s="523"/>
      <c r="D17" s="524"/>
      <c r="E17" s="522"/>
      <c r="F17" s="525"/>
      <c r="G17" s="522"/>
      <c r="H17" s="523"/>
      <c r="I17" s="526">
        <f t="shared" si="1"/>
        <v>0</v>
      </c>
      <c r="J17" s="527">
        <f t="shared" si="1"/>
        <v>0</v>
      </c>
      <c r="K17" s="525"/>
      <c r="L17" s="525" t="str">
        <f t="shared" si="2"/>
        <v/>
      </c>
      <c r="M17" s="518" t="str">
        <f t="shared" si="3"/>
        <v/>
      </c>
    </row>
    <row r="18" spans="1:13">
      <c r="A18" s="521">
        <f t="shared" si="0"/>
        <v>16</v>
      </c>
      <c r="B18" s="522"/>
      <c r="C18" s="523"/>
      <c r="D18" s="524"/>
      <c r="E18" s="522"/>
      <c r="F18" s="525"/>
      <c r="G18" s="522"/>
      <c r="H18" s="523"/>
      <c r="I18" s="526">
        <f t="shared" si="1"/>
        <v>0</v>
      </c>
      <c r="J18" s="527">
        <f t="shared" si="1"/>
        <v>0</v>
      </c>
      <c r="K18" s="525"/>
      <c r="L18" s="525" t="str">
        <f t="shared" si="2"/>
        <v/>
      </c>
      <c r="M18" s="518" t="str">
        <f t="shared" si="3"/>
        <v/>
      </c>
    </row>
    <row r="19" spans="1:13">
      <c r="A19" s="521">
        <f t="shared" si="0"/>
        <v>17</v>
      </c>
      <c r="B19" s="522"/>
      <c r="C19" s="523"/>
      <c r="D19" s="524"/>
      <c r="E19" s="522"/>
      <c r="F19" s="525"/>
      <c r="G19" s="522"/>
      <c r="H19" s="523"/>
      <c r="I19" s="526">
        <f t="shared" si="1"/>
        <v>0</v>
      </c>
      <c r="J19" s="527">
        <f t="shared" si="1"/>
        <v>0</v>
      </c>
      <c r="K19" s="525"/>
      <c r="L19" s="525" t="str">
        <f t="shared" si="2"/>
        <v/>
      </c>
      <c r="M19" s="518" t="str">
        <f t="shared" si="3"/>
        <v/>
      </c>
    </row>
    <row r="20" spans="1:13">
      <c r="A20" s="521">
        <f t="shared" si="0"/>
        <v>18</v>
      </c>
      <c r="B20" s="522"/>
      <c r="C20" s="523"/>
      <c r="D20" s="524"/>
      <c r="E20" s="522"/>
      <c r="F20" s="525"/>
      <c r="G20" s="522"/>
      <c r="H20" s="523"/>
      <c r="I20" s="526">
        <f t="shared" si="1"/>
        <v>0</v>
      </c>
      <c r="J20" s="527">
        <f t="shared" si="1"/>
        <v>0</v>
      </c>
      <c r="K20" s="525"/>
      <c r="L20" s="525" t="str">
        <f t="shared" si="2"/>
        <v/>
      </c>
      <c r="M20" s="518" t="str">
        <f t="shared" si="3"/>
        <v/>
      </c>
    </row>
    <row r="21" spans="1:13">
      <c r="A21" s="521">
        <f t="shared" si="0"/>
        <v>19</v>
      </c>
      <c r="B21" s="522"/>
      <c r="C21" s="523"/>
      <c r="D21" s="524"/>
      <c r="E21" s="522"/>
      <c r="F21" s="525"/>
      <c r="G21" s="522"/>
      <c r="H21" s="523"/>
      <c r="I21" s="526">
        <f t="shared" si="1"/>
        <v>0</v>
      </c>
      <c r="J21" s="527">
        <f t="shared" si="1"/>
        <v>0</v>
      </c>
      <c r="K21" s="525"/>
      <c r="L21" s="525" t="str">
        <f t="shared" si="2"/>
        <v/>
      </c>
      <c r="M21" s="518" t="str">
        <f t="shared" si="3"/>
        <v/>
      </c>
    </row>
    <row r="22" spans="1:13">
      <c r="A22" s="521">
        <f t="shared" si="0"/>
        <v>20</v>
      </c>
      <c r="B22" s="522"/>
      <c r="C22" s="523"/>
      <c r="D22" s="524"/>
      <c r="E22" s="522"/>
      <c r="F22" s="525"/>
      <c r="G22" s="522"/>
      <c r="H22" s="523"/>
      <c r="I22" s="526">
        <f t="shared" si="1"/>
        <v>0</v>
      </c>
      <c r="J22" s="527">
        <f t="shared" si="1"/>
        <v>0</v>
      </c>
      <c r="K22" s="525"/>
      <c r="L22" s="525" t="str">
        <f t="shared" si="2"/>
        <v/>
      </c>
      <c r="M22" s="518" t="str">
        <f t="shared" si="3"/>
        <v/>
      </c>
    </row>
    <row r="23" spans="1:13">
      <c r="A23" s="521">
        <f t="shared" si="0"/>
        <v>21</v>
      </c>
      <c r="B23" s="522"/>
      <c r="C23" s="523"/>
      <c r="D23" s="524"/>
      <c r="E23" s="522"/>
      <c r="F23" s="525"/>
      <c r="G23" s="522"/>
      <c r="H23" s="523"/>
      <c r="I23" s="526">
        <f t="shared" si="1"/>
        <v>0</v>
      </c>
      <c r="J23" s="527">
        <f t="shared" si="1"/>
        <v>0</v>
      </c>
      <c r="K23" s="525"/>
      <c r="L23" s="525" t="str">
        <f t="shared" si="2"/>
        <v/>
      </c>
      <c r="M23" s="518" t="str">
        <f t="shared" si="3"/>
        <v/>
      </c>
    </row>
    <row r="24" spans="1:13">
      <c r="A24" s="521">
        <f t="shared" si="0"/>
        <v>22</v>
      </c>
      <c r="B24" s="522"/>
      <c r="C24" s="523"/>
      <c r="D24" s="524"/>
      <c r="E24" s="522"/>
      <c r="F24" s="525"/>
      <c r="G24" s="522"/>
      <c r="H24" s="523"/>
      <c r="I24" s="526">
        <f t="shared" si="1"/>
        <v>0</v>
      </c>
      <c r="J24" s="527">
        <f t="shared" si="1"/>
        <v>0</v>
      </c>
      <c r="K24" s="525"/>
      <c r="L24" s="525" t="str">
        <f t="shared" si="2"/>
        <v/>
      </c>
      <c r="M24" s="518" t="str">
        <f t="shared" si="3"/>
        <v/>
      </c>
    </row>
    <row r="25" spans="1:13">
      <c r="A25" s="521">
        <f t="shared" si="0"/>
        <v>23</v>
      </c>
      <c r="B25" s="522"/>
      <c r="C25" s="523"/>
      <c r="D25" s="524"/>
      <c r="E25" s="522"/>
      <c r="F25" s="525"/>
      <c r="G25" s="522"/>
      <c r="H25" s="523"/>
      <c r="I25" s="526">
        <f t="shared" si="1"/>
        <v>0</v>
      </c>
      <c r="J25" s="527">
        <f t="shared" si="1"/>
        <v>0</v>
      </c>
      <c r="K25" s="525"/>
      <c r="L25" s="525" t="str">
        <f t="shared" si="2"/>
        <v/>
      </c>
      <c r="M25" s="518" t="str">
        <f t="shared" si="3"/>
        <v/>
      </c>
    </row>
    <row r="26" spans="1:13">
      <c r="A26" s="521">
        <f t="shared" si="0"/>
        <v>24</v>
      </c>
      <c r="B26" s="522"/>
      <c r="C26" s="523"/>
      <c r="D26" s="524"/>
      <c r="E26" s="522"/>
      <c r="F26" s="525"/>
      <c r="G26" s="522"/>
      <c r="H26" s="523"/>
      <c r="I26" s="526">
        <f t="shared" si="1"/>
        <v>0</v>
      </c>
      <c r="J26" s="527">
        <f t="shared" si="1"/>
        <v>0</v>
      </c>
      <c r="K26" s="525"/>
      <c r="L26" s="525" t="str">
        <f t="shared" si="2"/>
        <v/>
      </c>
      <c r="M26" s="518" t="str">
        <f t="shared" si="3"/>
        <v/>
      </c>
    </row>
    <row r="27" spans="1:13">
      <c r="A27" s="521">
        <f t="shared" si="0"/>
        <v>25</v>
      </c>
      <c r="B27" s="522"/>
      <c r="C27" s="523"/>
      <c r="D27" s="524"/>
      <c r="E27" s="522"/>
      <c r="F27" s="525"/>
      <c r="G27" s="522"/>
      <c r="H27" s="523"/>
      <c r="I27" s="526">
        <f t="shared" si="1"/>
        <v>0</v>
      </c>
      <c r="J27" s="527">
        <f t="shared" si="1"/>
        <v>0</v>
      </c>
      <c r="K27" s="525"/>
      <c r="L27" s="525" t="str">
        <f t="shared" si="2"/>
        <v/>
      </c>
      <c r="M27" s="518" t="str">
        <f t="shared" si="3"/>
        <v/>
      </c>
    </row>
    <row r="28" spans="1:13">
      <c r="A28" s="521">
        <f t="shared" si="0"/>
        <v>26</v>
      </c>
      <c r="B28" s="522"/>
      <c r="C28" s="523"/>
      <c r="D28" s="524"/>
      <c r="E28" s="522"/>
      <c r="F28" s="525"/>
      <c r="G28" s="522"/>
      <c r="H28" s="523"/>
      <c r="I28" s="526">
        <f t="shared" si="1"/>
        <v>0</v>
      </c>
      <c r="J28" s="527">
        <f t="shared" si="1"/>
        <v>0</v>
      </c>
      <c r="K28" s="525"/>
      <c r="L28" s="525" t="str">
        <f t="shared" si="2"/>
        <v/>
      </c>
      <c r="M28" s="518" t="str">
        <f t="shared" si="3"/>
        <v/>
      </c>
    </row>
    <row r="29" spans="1:13">
      <c r="A29" s="521">
        <f t="shared" si="0"/>
        <v>27</v>
      </c>
      <c r="B29" s="522"/>
      <c r="C29" s="523"/>
      <c r="D29" s="524"/>
      <c r="E29" s="522"/>
      <c r="F29" s="525"/>
      <c r="G29" s="522"/>
      <c r="H29" s="523"/>
      <c r="I29" s="526">
        <f t="shared" si="1"/>
        <v>0</v>
      </c>
      <c r="J29" s="527">
        <f t="shared" si="1"/>
        <v>0</v>
      </c>
      <c r="K29" s="525"/>
      <c r="L29" s="525" t="str">
        <f t="shared" si="2"/>
        <v/>
      </c>
      <c r="M29" s="518" t="str">
        <f t="shared" si="3"/>
        <v/>
      </c>
    </row>
    <row r="30" spans="1:13">
      <c r="A30" s="521">
        <f t="shared" si="0"/>
        <v>28</v>
      </c>
      <c r="B30" s="522"/>
      <c r="C30" s="523"/>
      <c r="D30" s="524"/>
      <c r="E30" s="522"/>
      <c r="F30" s="525"/>
      <c r="G30" s="522"/>
      <c r="H30" s="523"/>
      <c r="I30" s="526">
        <f t="shared" si="1"/>
        <v>0</v>
      </c>
      <c r="J30" s="527">
        <f t="shared" si="1"/>
        <v>0</v>
      </c>
      <c r="K30" s="525"/>
      <c r="L30" s="525" t="str">
        <f t="shared" si="2"/>
        <v/>
      </c>
      <c r="M30" s="518" t="str">
        <f t="shared" si="3"/>
        <v/>
      </c>
    </row>
    <row r="31" spans="1:13">
      <c r="A31" s="521">
        <f t="shared" si="0"/>
        <v>29</v>
      </c>
      <c r="B31" s="522"/>
      <c r="C31" s="523"/>
      <c r="D31" s="524"/>
      <c r="E31" s="522"/>
      <c r="F31" s="525"/>
      <c r="G31" s="522"/>
      <c r="H31" s="523"/>
      <c r="I31" s="526">
        <f t="shared" si="1"/>
        <v>0</v>
      </c>
      <c r="J31" s="527">
        <f t="shared" si="1"/>
        <v>0</v>
      </c>
      <c r="K31" s="525"/>
      <c r="L31" s="525" t="str">
        <f t="shared" si="2"/>
        <v/>
      </c>
      <c r="M31" s="518" t="str">
        <f t="shared" si="3"/>
        <v/>
      </c>
    </row>
    <row r="32" spans="1:13">
      <c r="A32" s="521">
        <f t="shared" si="0"/>
        <v>30</v>
      </c>
      <c r="B32" s="522"/>
      <c r="C32" s="523"/>
      <c r="D32" s="524"/>
      <c r="E32" s="522"/>
      <c r="F32" s="525"/>
      <c r="G32" s="522"/>
      <c r="H32" s="523"/>
      <c r="I32" s="526">
        <f t="shared" si="1"/>
        <v>0</v>
      </c>
      <c r="J32" s="527">
        <f t="shared" si="1"/>
        <v>0</v>
      </c>
      <c r="K32" s="525"/>
      <c r="L32" s="525" t="str">
        <f t="shared" si="2"/>
        <v/>
      </c>
      <c r="M32" s="518" t="str">
        <f t="shared" si="3"/>
        <v/>
      </c>
    </row>
    <row r="33" spans="1:13">
      <c r="A33" s="521">
        <f t="shared" si="0"/>
        <v>31</v>
      </c>
      <c r="B33" s="522"/>
      <c r="C33" s="523"/>
      <c r="D33" s="524"/>
      <c r="E33" s="522"/>
      <c r="F33" s="525"/>
      <c r="G33" s="522"/>
      <c r="H33" s="523"/>
      <c r="I33" s="526">
        <f t="shared" si="1"/>
        <v>0</v>
      </c>
      <c r="J33" s="527">
        <f t="shared" si="1"/>
        <v>0</v>
      </c>
      <c r="K33" s="525"/>
      <c r="L33" s="525" t="str">
        <f t="shared" si="2"/>
        <v/>
      </c>
      <c r="M33" s="518" t="str">
        <f t="shared" si="3"/>
        <v/>
      </c>
    </row>
    <row r="34" spans="1:13">
      <c r="A34" s="521">
        <f t="shared" si="0"/>
        <v>32</v>
      </c>
      <c r="B34" s="522"/>
      <c r="C34" s="523"/>
      <c r="D34" s="524"/>
      <c r="E34" s="522"/>
      <c r="F34" s="525"/>
      <c r="G34" s="522"/>
      <c r="H34" s="523"/>
      <c r="I34" s="526">
        <f t="shared" si="1"/>
        <v>0</v>
      </c>
      <c r="J34" s="527">
        <f t="shared" si="1"/>
        <v>0</v>
      </c>
      <c r="K34" s="525"/>
      <c r="L34" s="525" t="str">
        <f t="shared" si="2"/>
        <v/>
      </c>
      <c r="M34" s="518" t="str">
        <f t="shared" si="3"/>
        <v/>
      </c>
    </row>
    <row r="35" spans="1:13">
      <c r="A35" s="521">
        <f t="shared" si="0"/>
        <v>33</v>
      </c>
      <c r="B35" s="522"/>
      <c r="C35" s="523"/>
      <c r="D35" s="524"/>
      <c r="E35" s="522"/>
      <c r="F35" s="525"/>
      <c r="G35" s="522"/>
      <c r="H35" s="523"/>
      <c r="I35" s="526">
        <f t="shared" si="1"/>
        <v>0</v>
      </c>
      <c r="J35" s="527">
        <f t="shared" si="1"/>
        <v>0</v>
      </c>
      <c r="K35" s="525"/>
      <c r="L35" s="525" t="str">
        <f t="shared" si="2"/>
        <v/>
      </c>
      <c r="M35" s="518" t="str">
        <f t="shared" si="3"/>
        <v/>
      </c>
    </row>
    <row r="36" spans="1:13">
      <c r="A36" s="521">
        <f t="shared" si="0"/>
        <v>34</v>
      </c>
      <c r="B36" s="522"/>
      <c r="C36" s="523"/>
      <c r="D36" s="524"/>
      <c r="E36" s="522"/>
      <c r="F36" s="525"/>
      <c r="G36" s="522"/>
      <c r="H36" s="523"/>
      <c r="I36" s="526">
        <f t="shared" si="1"/>
        <v>0</v>
      </c>
      <c r="J36" s="527">
        <f t="shared" si="1"/>
        <v>0</v>
      </c>
      <c r="K36" s="525"/>
      <c r="L36" s="525" t="str">
        <f t="shared" si="2"/>
        <v/>
      </c>
      <c r="M36" s="518" t="str">
        <f t="shared" si="3"/>
        <v/>
      </c>
    </row>
    <row r="37" spans="1:13">
      <c r="A37" s="521">
        <f t="shared" si="0"/>
        <v>35</v>
      </c>
      <c r="B37" s="522"/>
      <c r="C37" s="523"/>
      <c r="D37" s="524"/>
      <c r="E37" s="522"/>
      <c r="F37" s="525"/>
      <c r="G37" s="522"/>
      <c r="H37" s="523"/>
      <c r="I37" s="526">
        <f t="shared" si="1"/>
        <v>0</v>
      </c>
      <c r="J37" s="527">
        <f t="shared" si="1"/>
        <v>0</v>
      </c>
      <c r="K37" s="525"/>
      <c r="L37" s="525" t="str">
        <f t="shared" si="2"/>
        <v/>
      </c>
      <c r="M37" s="518" t="str">
        <f t="shared" si="3"/>
        <v/>
      </c>
    </row>
    <row r="38" spans="1:13">
      <c r="A38" s="521">
        <f t="shared" si="0"/>
        <v>36</v>
      </c>
      <c r="B38" s="522"/>
      <c r="C38" s="523"/>
      <c r="D38" s="524"/>
      <c r="E38" s="522"/>
      <c r="F38" s="525"/>
      <c r="G38" s="522"/>
      <c r="H38" s="523"/>
      <c r="I38" s="526">
        <f t="shared" si="1"/>
        <v>0</v>
      </c>
      <c r="J38" s="527">
        <f t="shared" si="1"/>
        <v>0</v>
      </c>
      <c r="K38" s="525"/>
      <c r="L38" s="525" t="str">
        <f t="shared" si="2"/>
        <v/>
      </c>
      <c r="M38" s="518" t="str">
        <f t="shared" si="3"/>
        <v/>
      </c>
    </row>
    <row r="39" spans="1:13">
      <c r="A39" s="521">
        <f t="shared" si="0"/>
        <v>37</v>
      </c>
      <c r="B39" s="522"/>
      <c r="C39" s="523"/>
      <c r="D39" s="524"/>
      <c r="E39" s="522"/>
      <c r="F39" s="525"/>
      <c r="G39" s="522"/>
      <c r="H39" s="523"/>
      <c r="I39" s="526">
        <f t="shared" si="1"/>
        <v>0</v>
      </c>
      <c r="J39" s="527">
        <f t="shared" si="1"/>
        <v>0</v>
      </c>
      <c r="K39" s="525"/>
      <c r="L39" s="525" t="str">
        <f t="shared" si="2"/>
        <v/>
      </c>
      <c r="M39" s="518" t="str">
        <f t="shared" si="3"/>
        <v/>
      </c>
    </row>
    <row r="40" spans="1:13">
      <c r="A40" s="521">
        <f t="shared" si="0"/>
        <v>38</v>
      </c>
      <c r="B40" s="522"/>
      <c r="C40" s="523"/>
      <c r="D40" s="524"/>
      <c r="E40" s="522"/>
      <c r="F40" s="525"/>
      <c r="G40" s="522"/>
      <c r="H40" s="523"/>
      <c r="I40" s="526">
        <f t="shared" si="1"/>
        <v>0</v>
      </c>
      <c r="J40" s="527">
        <f t="shared" si="1"/>
        <v>0</v>
      </c>
      <c r="K40" s="525"/>
      <c r="L40" s="525" t="str">
        <f t="shared" si="2"/>
        <v/>
      </c>
      <c r="M40" s="518" t="str">
        <f t="shared" si="3"/>
        <v/>
      </c>
    </row>
    <row r="41" spans="1:13">
      <c r="A41" s="521">
        <f t="shared" si="0"/>
        <v>39</v>
      </c>
      <c r="B41" s="522"/>
      <c r="C41" s="523"/>
      <c r="D41" s="524"/>
      <c r="E41" s="522"/>
      <c r="F41" s="525"/>
      <c r="G41" s="522"/>
      <c r="H41" s="523"/>
      <c r="I41" s="526">
        <f t="shared" si="1"/>
        <v>0</v>
      </c>
      <c r="J41" s="527">
        <f t="shared" si="1"/>
        <v>0</v>
      </c>
      <c r="K41" s="525"/>
      <c r="L41" s="525" t="str">
        <f t="shared" si="2"/>
        <v/>
      </c>
      <c r="M41" s="518" t="str">
        <f t="shared" si="3"/>
        <v/>
      </c>
    </row>
    <row r="42" spans="1:13">
      <c r="A42" s="521">
        <f t="shared" si="0"/>
        <v>40</v>
      </c>
      <c r="B42" s="522"/>
      <c r="C42" s="523"/>
      <c r="D42" s="524"/>
      <c r="E42" s="522"/>
      <c r="F42" s="525"/>
      <c r="G42" s="522"/>
      <c r="H42" s="523"/>
      <c r="I42" s="526">
        <f t="shared" si="1"/>
        <v>0</v>
      </c>
      <c r="J42" s="527">
        <f t="shared" si="1"/>
        <v>0</v>
      </c>
      <c r="K42" s="525"/>
      <c r="L42" s="525" t="str">
        <f t="shared" si="2"/>
        <v/>
      </c>
      <c r="M42" s="518" t="str">
        <f t="shared" si="3"/>
        <v/>
      </c>
    </row>
    <row r="43" spans="1:13">
      <c r="A43" s="521">
        <f t="shared" si="0"/>
        <v>41</v>
      </c>
      <c r="B43" s="522"/>
      <c r="C43" s="523"/>
      <c r="D43" s="524"/>
      <c r="E43" s="522"/>
      <c r="F43" s="525"/>
      <c r="G43" s="522"/>
      <c r="H43" s="523"/>
      <c r="I43" s="526">
        <f t="shared" si="1"/>
        <v>0</v>
      </c>
      <c r="J43" s="527">
        <f t="shared" si="1"/>
        <v>0</v>
      </c>
      <c r="K43" s="525"/>
      <c r="L43" s="525" t="str">
        <f t="shared" si="2"/>
        <v/>
      </c>
      <c r="M43" s="518" t="str">
        <f t="shared" si="3"/>
        <v/>
      </c>
    </row>
    <row r="44" spans="1:13">
      <c r="A44" s="521">
        <f t="shared" si="0"/>
        <v>42</v>
      </c>
      <c r="B44" s="522"/>
      <c r="C44" s="523"/>
      <c r="D44" s="524"/>
      <c r="E44" s="522"/>
      <c r="F44" s="525"/>
      <c r="G44" s="522"/>
      <c r="H44" s="523"/>
      <c r="I44" s="526">
        <f t="shared" si="1"/>
        <v>0</v>
      </c>
      <c r="J44" s="527">
        <f t="shared" si="1"/>
        <v>0</v>
      </c>
      <c r="K44" s="525"/>
      <c r="L44" s="525" t="str">
        <f t="shared" si="2"/>
        <v/>
      </c>
      <c r="M44" s="518" t="str">
        <f t="shared" si="3"/>
        <v/>
      </c>
    </row>
    <row r="45" spans="1:13">
      <c r="A45" s="521">
        <f t="shared" si="0"/>
        <v>43</v>
      </c>
      <c r="B45" s="522"/>
      <c r="C45" s="523"/>
      <c r="D45" s="524"/>
      <c r="E45" s="522"/>
      <c r="F45" s="525"/>
      <c r="G45" s="522"/>
      <c r="H45" s="523"/>
      <c r="I45" s="526">
        <f t="shared" si="1"/>
        <v>0</v>
      </c>
      <c r="J45" s="527">
        <f t="shared" si="1"/>
        <v>0</v>
      </c>
      <c r="K45" s="525"/>
      <c r="L45" s="525" t="str">
        <f t="shared" si="2"/>
        <v/>
      </c>
      <c r="M45" s="518" t="str">
        <f t="shared" si="3"/>
        <v/>
      </c>
    </row>
    <row r="46" spans="1:13">
      <c r="A46" s="521">
        <f t="shared" si="0"/>
        <v>44</v>
      </c>
      <c r="B46" s="522"/>
      <c r="C46" s="523"/>
      <c r="D46" s="524"/>
      <c r="E46" s="522"/>
      <c r="F46" s="525"/>
      <c r="G46" s="522"/>
      <c r="H46" s="523"/>
      <c r="I46" s="526">
        <f t="shared" si="1"/>
        <v>0</v>
      </c>
      <c r="J46" s="527">
        <f t="shared" si="1"/>
        <v>0</v>
      </c>
      <c r="K46" s="525"/>
      <c r="L46" s="525" t="str">
        <f t="shared" si="2"/>
        <v/>
      </c>
      <c r="M46" s="518" t="str">
        <f t="shared" si="3"/>
        <v/>
      </c>
    </row>
    <row r="47" spans="1:13">
      <c r="A47" s="521">
        <f t="shared" si="0"/>
        <v>45</v>
      </c>
      <c r="B47" s="522"/>
      <c r="C47" s="523"/>
      <c r="D47" s="524"/>
      <c r="E47" s="522"/>
      <c r="F47" s="525"/>
      <c r="G47" s="522"/>
      <c r="H47" s="523"/>
      <c r="I47" s="526">
        <f t="shared" si="1"/>
        <v>0</v>
      </c>
      <c r="J47" s="527">
        <f t="shared" si="1"/>
        <v>0</v>
      </c>
      <c r="K47" s="525"/>
      <c r="L47" s="525" t="str">
        <f t="shared" si="2"/>
        <v/>
      </c>
      <c r="M47" s="518" t="str">
        <f t="shared" si="3"/>
        <v/>
      </c>
    </row>
    <row r="48" spans="1:13">
      <c r="A48" s="521">
        <f t="shared" si="0"/>
        <v>46</v>
      </c>
      <c r="B48" s="522"/>
      <c r="C48" s="523"/>
      <c r="D48" s="524"/>
      <c r="E48" s="522"/>
      <c r="F48" s="525"/>
      <c r="G48" s="522"/>
      <c r="H48" s="523"/>
      <c r="I48" s="526">
        <f t="shared" si="1"/>
        <v>0</v>
      </c>
      <c r="J48" s="527">
        <f t="shared" si="1"/>
        <v>0</v>
      </c>
      <c r="K48" s="525"/>
      <c r="L48" s="525" t="str">
        <f t="shared" si="2"/>
        <v/>
      </c>
      <c r="M48" s="518" t="str">
        <f t="shared" si="3"/>
        <v/>
      </c>
    </row>
    <row r="49" spans="1:13">
      <c r="A49" s="521">
        <f t="shared" si="0"/>
        <v>47</v>
      </c>
      <c r="B49" s="522"/>
      <c r="C49" s="523"/>
      <c r="D49" s="524"/>
      <c r="E49" s="522"/>
      <c r="F49" s="525"/>
      <c r="G49" s="522"/>
      <c r="H49" s="523"/>
      <c r="I49" s="526">
        <f t="shared" si="1"/>
        <v>0</v>
      </c>
      <c r="J49" s="527">
        <f t="shared" si="1"/>
        <v>0</v>
      </c>
      <c r="K49" s="525"/>
      <c r="L49" s="525" t="str">
        <f t="shared" si="2"/>
        <v/>
      </c>
      <c r="M49" s="518" t="str">
        <f t="shared" si="3"/>
        <v/>
      </c>
    </row>
    <row r="50" spans="1:13">
      <c r="A50" s="521">
        <f t="shared" si="0"/>
        <v>48</v>
      </c>
      <c r="B50" s="522"/>
      <c r="C50" s="523"/>
      <c r="D50" s="524"/>
      <c r="E50" s="522"/>
      <c r="F50" s="525"/>
      <c r="G50" s="522"/>
      <c r="H50" s="523"/>
      <c r="I50" s="526">
        <f t="shared" si="1"/>
        <v>0</v>
      </c>
      <c r="J50" s="527">
        <f t="shared" si="1"/>
        <v>0</v>
      </c>
      <c r="K50" s="525"/>
      <c r="L50" s="525" t="str">
        <f t="shared" si="2"/>
        <v/>
      </c>
      <c r="M50" s="518" t="str">
        <f t="shared" si="3"/>
        <v/>
      </c>
    </row>
    <row r="51" spans="1:13">
      <c r="A51" s="521">
        <f t="shared" si="0"/>
        <v>49</v>
      </c>
      <c r="B51" s="522"/>
      <c r="C51" s="523"/>
      <c r="D51" s="524"/>
      <c r="E51" s="522"/>
      <c r="F51" s="525"/>
      <c r="G51" s="522"/>
      <c r="H51" s="523"/>
      <c r="I51" s="526">
        <f t="shared" si="1"/>
        <v>0</v>
      </c>
      <c r="J51" s="527">
        <f t="shared" si="1"/>
        <v>0</v>
      </c>
      <c r="K51" s="525"/>
      <c r="L51" s="525" t="str">
        <f t="shared" si="2"/>
        <v/>
      </c>
      <c r="M51" s="518" t="str">
        <f t="shared" si="3"/>
        <v/>
      </c>
    </row>
    <row r="52" spans="1:13">
      <c r="A52" s="521">
        <f t="shared" si="0"/>
        <v>50</v>
      </c>
      <c r="B52" s="522"/>
      <c r="C52" s="523"/>
      <c r="D52" s="524"/>
      <c r="E52" s="522"/>
      <c r="F52" s="525"/>
      <c r="G52" s="522"/>
      <c r="H52" s="523"/>
      <c r="I52" s="526">
        <f t="shared" si="1"/>
        <v>0</v>
      </c>
      <c r="J52" s="527">
        <f t="shared" si="1"/>
        <v>0</v>
      </c>
      <c r="K52" s="525"/>
      <c r="L52" s="525" t="str">
        <f t="shared" si="2"/>
        <v/>
      </c>
      <c r="M52" s="518" t="str">
        <f t="shared" si="3"/>
        <v/>
      </c>
    </row>
    <row r="53" spans="1:13">
      <c r="A53" s="521">
        <f t="shared" si="0"/>
        <v>51</v>
      </c>
      <c r="B53" s="522"/>
      <c r="C53" s="523"/>
      <c r="D53" s="524"/>
      <c r="E53" s="522"/>
      <c r="F53" s="525"/>
      <c r="G53" s="522"/>
      <c r="H53" s="523"/>
      <c r="I53" s="526">
        <f t="shared" si="1"/>
        <v>0</v>
      </c>
      <c r="J53" s="527">
        <f t="shared" si="1"/>
        <v>0</v>
      </c>
      <c r="K53" s="525"/>
      <c r="L53" s="525" t="str">
        <f t="shared" si="2"/>
        <v/>
      </c>
      <c r="M53" s="518" t="str">
        <f t="shared" si="3"/>
        <v/>
      </c>
    </row>
    <row r="54" spans="1:13">
      <c r="A54" s="521">
        <f t="shared" si="0"/>
        <v>52</v>
      </c>
      <c r="B54" s="522"/>
      <c r="C54" s="523"/>
      <c r="D54" s="524"/>
      <c r="E54" s="522"/>
      <c r="F54" s="525"/>
      <c r="G54" s="522"/>
      <c r="H54" s="523"/>
      <c r="I54" s="526">
        <f t="shared" si="1"/>
        <v>0</v>
      </c>
      <c r="J54" s="527">
        <f t="shared" si="1"/>
        <v>0</v>
      </c>
      <c r="K54" s="525"/>
      <c r="L54" s="525" t="str">
        <f t="shared" si="2"/>
        <v/>
      </c>
      <c r="M54" s="518" t="str">
        <f t="shared" si="3"/>
        <v/>
      </c>
    </row>
    <row r="55" spans="1:13">
      <c r="A55" s="521">
        <f t="shared" si="0"/>
        <v>53</v>
      </c>
      <c r="B55" s="522"/>
      <c r="C55" s="523"/>
      <c r="D55" s="524"/>
      <c r="E55" s="522"/>
      <c r="F55" s="525"/>
      <c r="G55" s="522"/>
      <c r="H55" s="523"/>
      <c r="I55" s="526">
        <f t="shared" si="1"/>
        <v>0</v>
      </c>
      <c r="J55" s="527">
        <f t="shared" si="1"/>
        <v>0</v>
      </c>
      <c r="K55" s="525"/>
      <c r="L55" s="525" t="str">
        <f t="shared" si="2"/>
        <v/>
      </c>
      <c r="M55" s="518" t="str">
        <f t="shared" si="3"/>
        <v/>
      </c>
    </row>
    <row r="56" spans="1:13">
      <c r="A56" s="521">
        <f t="shared" si="0"/>
        <v>54</v>
      </c>
      <c r="B56" s="522"/>
      <c r="C56" s="523"/>
      <c r="D56" s="524"/>
      <c r="E56" s="522"/>
      <c r="F56" s="525"/>
      <c r="G56" s="522"/>
      <c r="H56" s="523"/>
      <c r="I56" s="526">
        <f t="shared" si="1"/>
        <v>0</v>
      </c>
      <c r="J56" s="527">
        <f t="shared" si="1"/>
        <v>0</v>
      </c>
      <c r="K56" s="525"/>
      <c r="L56" s="525" t="str">
        <f t="shared" si="2"/>
        <v/>
      </c>
      <c r="M56" s="518" t="str">
        <f t="shared" si="3"/>
        <v/>
      </c>
    </row>
    <row r="57" spans="1:13">
      <c r="A57" s="521">
        <f t="shared" si="0"/>
        <v>55</v>
      </c>
      <c r="B57" s="522"/>
      <c r="C57" s="523"/>
      <c r="D57" s="524"/>
      <c r="E57" s="522"/>
      <c r="F57" s="525"/>
      <c r="G57" s="522"/>
      <c r="H57" s="523"/>
      <c r="I57" s="526">
        <f t="shared" si="1"/>
        <v>0</v>
      </c>
      <c r="J57" s="527">
        <f t="shared" si="1"/>
        <v>0</v>
      </c>
      <c r="K57" s="525"/>
      <c r="L57" s="525" t="str">
        <f t="shared" si="2"/>
        <v/>
      </c>
      <c r="M57" s="518" t="str">
        <f t="shared" si="3"/>
        <v/>
      </c>
    </row>
    <row r="58" spans="1:13">
      <c r="A58" s="521">
        <f t="shared" si="0"/>
        <v>56</v>
      </c>
      <c r="B58" s="522"/>
      <c r="C58" s="523"/>
      <c r="D58" s="524"/>
      <c r="E58" s="522"/>
      <c r="F58" s="525"/>
      <c r="G58" s="522"/>
      <c r="H58" s="523"/>
      <c r="I58" s="526">
        <f t="shared" si="1"/>
        <v>0</v>
      </c>
      <c r="J58" s="527">
        <f t="shared" si="1"/>
        <v>0</v>
      </c>
      <c r="K58" s="525"/>
      <c r="L58" s="525" t="str">
        <f t="shared" si="2"/>
        <v/>
      </c>
      <c r="M58" s="518" t="str">
        <f t="shared" si="3"/>
        <v/>
      </c>
    </row>
    <row r="59" spans="1:13">
      <c r="A59" s="521">
        <f t="shared" si="0"/>
        <v>57</v>
      </c>
      <c r="B59" s="522"/>
      <c r="C59" s="523"/>
      <c r="D59" s="524"/>
      <c r="E59" s="522"/>
      <c r="F59" s="525"/>
      <c r="G59" s="522"/>
      <c r="H59" s="523"/>
      <c r="I59" s="526">
        <f t="shared" si="1"/>
        <v>0</v>
      </c>
      <c r="J59" s="527">
        <f t="shared" si="1"/>
        <v>0</v>
      </c>
      <c r="K59" s="525"/>
      <c r="L59" s="525" t="str">
        <f t="shared" si="2"/>
        <v/>
      </c>
      <c r="M59" s="518" t="str">
        <f t="shared" si="3"/>
        <v/>
      </c>
    </row>
    <row r="60" spans="1:13">
      <c r="A60" s="521">
        <f t="shared" si="0"/>
        <v>58</v>
      </c>
      <c r="B60" s="522"/>
      <c r="C60" s="523"/>
      <c r="D60" s="524"/>
      <c r="E60" s="522"/>
      <c r="F60" s="525"/>
      <c r="G60" s="522"/>
      <c r="H60" s="523"/>
      <c r="I60" s="526">
        <f t="shared" si="1"/>
        <v>0</v>
      </c>
      <c r="J60" s="527">
        <f t="shared" si="1"/>
        <v>0</v>
      </c>
      <c r="K60" s="525"/>
      <c r="L60" s="525" t="str">
        <f t="shared" si="2"/>
        <v/>
      </c>
      <c r="M60" s="518" t="str">
        <f t="shared" si="3"/>
        <v/>
      </c>
    </row>
    <row r="61" spans="1:13">
      <c r="A61" s="521">
        <f t="shared" si="0"/>
        <v>59</v>
      </c>
      <c r="B61" s="522"/>
      <c r="C61" s="523"/>
      <c r="D61" s="524"/>
      <c r="E61" s="522"/>
      <c r="F61" s="525"/>
      <c r="G61" s="522"/>
      <c r="H61" s="523"/>
      <c r="I61" s="526">
        <f t="shared" si="1"/>
        <v>0</v>
      </c>
      <c r="J61" s="527">
        <f t="shared" si="1"/>
        <v>0</v>
      </c>
      <c r="K61" s="525"/>
      <c r="L61" s="525" t="str">
        <f t="shared" si="2"/>
        <v/>
      </c>
      <c r="M61" s="518" t="str">
        <f t="shared" si="3"/>
        <v/>
      </c>
    </row>
    <row r="62" spans="1:13">
      <c r="A62" s="521">
        <f t="shared" si="0"/>
        <v>60</v>
      </c>
      <c r="B62" s="522"/>
      <c r="C62" s="523"/>
      <c r="D62" s="524"/>
      <c r="E62" s="522"/>
      <c r="F62" s="525"/>
      <c r="G62" s="522"/>
      <c r="H62" s="523"/>
      <c r="I62" s="526">
        <f t="shared" si="1"/>
        <v>0</v>
      </c>
      <c r="J62" s="527">
        <f t="shared" si="1"/>
        <v>0</v>
      </c>
      <c r="K62" s="525"/>
      <c r="L62" s="525" t="str">
        <f t="shared" si="2"/>
        <v/>
      </c>
      <c r="M62" s="518" t="str">
        <f t="shared" si="3"/>
        <v/>
      </c>
    </row>
    <row r="63" spans="1:13">
      <c r="A63" s="521">
        <f t="shared" si="0"/>
        <v>61</v>
      </c>
      <c r="B63" s="522"/>
      <c r="C63" s="523"/>
      <c r="D63" s="524"/>
      <c r="E63" s="522"/>
      <c r="F63" s="525"/>
      <c r="G63" s="522"/>
      <c r="H63" s="523"/>
      <c r="I63" s="526">
        <f t="shared" si="1"/>
        <v>0</v>
      </c>
      <c r="J63" s="527">
        <f t="shared" si="1"/>
        <v>0</v>
      </c>
      <c r="K63" s="525"/>
      <c r="L63" s="525" t="str">
        <f t="shared" si="2"/>
        <v/>
      </c>
      <c r="M63" s="518" t="str">
        <f t="shared" si="3"/>
        <v/>
      </c>
    </row>
    <row r="64" spans="1:13">
      <c r="A64" s="521">
        <f t="shared" si="0"/>
        <v>62</v>
      </c>
      <c r="B64" s="522"/>
      <c r="C64" s="523"/>
      <c r="D64" s="524"/>
      <c r="E64" s="522"/>
      <c r="F64" s="525"/>
      <c r="G64" s="522"/>
      <c r="H64" s="523"/>
      <c r="I64" s="526">
        <f t="shared" si="1"/>
        <v>0</v>
      </c>
      <c r="J64" s="527">
        <f t="shared" si="1"/>
        <v>0</v>
      </c>
      <c r="K64" s="525"/>
      <c r="L64" s="525" t="str">
        <f t="shared" si="2"/>
        <v/>
      </c>
      <c r="M64" s="518" t="str">
        <f t="shared" si="3"/>
        <v/>
      </c>
    </row>
    <row r="65" spans="1:13">
      <c r="A65" s="521">
        <f t="shared" si="0"/>
        <v>63</v>
      </c>
      <c r="B65" s="522"/>
      <c r="C65" s="523"/>
      <c r="D65" s="524"/>
      <c r="E65" s="522"/>
      <c r="F65" s="525"/>
      <c r="G65" s="522"/>
      <c r="H65" s="523"/>
      <c r="I65" s="526">
        <f t="shared" si="1"/>
        <v>0</v>
      </c>
      <c r="J65" s="527">
        <f t="shared" si="1"/>
        <v>0</v>
      </c>
      <c r="K65" s="525"/>
      <c r="L65" s="525" t="str">
        <f t="shared" si="2"/>
        <v/>
      </c>
      <c r="M65" s="518" t="str">
        <f t="shared" si="3"/>
        <v/>
      </c>
    </row>
    <row r="66" spans="1:13">
      <c r="A66" s="521">
        <f t="shared" si="0"/>
        <v>64</v>
      </c>
      <c r="B66" s="522"/>
      <c r="C66" s="523"/>
      <c r="D66" s="524"/>
      <c r="E66" s="522"/>
      <c r="F66" s="525"/>
      <c r="G66" s="522"/>
      <c r="H66" s="523"/>
      <c r="I66" s="526">
        <f t="shared" si="1"/>
        <v>0</v>
      </c>
      <c r="J66" s="527">
        <f t="shared" si="1"/>
        <v>0</v>
      </c>
      <c r="K66" s="525"/>
      <c r="L66" s="525" t="str">
        <f t="shared" si="2"/>
        <v/>
      </c>
      <c r="M66" s="518" t="str">
        <f t="shared" si="3"/>
        <v/>
      </c>
    </row>
    <row r="67" spans="1:13">
      <c r="A67" s="521">
        <f t="shared" si="0"/>
        <v>65</v>
      </c>
      <c r="B67" s="522"/>
      <c r="C67" s="523"/>
      <c r="D67" s="524"/>
      <c r="E67" s="522"/>
      <c r="F67" s="525"/>
      <c r="G67" s="522"/>
      <c r="H67" s="523"/>
      <c r="I67" s="526">
        <f t="shared" si="1"/>
        <v>0</v>
      </c>
      <c r="J67" s="527">
        <f t="shared" si="1"/>
        <v>0</v>
      </c>
      <c r="K67" s="525"/>
      <c r="L67" s="525" t="str">
        <f t="shared" si="2"/>
        <v/>
      </c>
      <c r="M67" s="518" t="str">
        <f t="shared" si="3"/>
        <v/>
      </c>
    </row>
    <row r="68" spans="1:13">
      <c r="A68" s="521">
        <f t="shared" si="0"/>
        <v>66</v>
      </c>
      <c r="B68" s="522"/>
      <c r="C68" s="523"/>
      <c r="D68" s="524"/>
      <c r="E68" s="522"/>
      <c r="F68" s="525"/>
      <c r="G68" s="522"/>
      <c r="H68" s="523"/>
      <c r="I68" s="526">
        <f t="shared" ref="I68:J131" si="4">D68</f>
        <v>0</v>
      </c>
      <c r="J68" s="527">
        <f t="shared" si="4"/>
        <v>0</v>
      </c>
      <c r="K68" s="525"/>
      <c r="L68" s="525" t="str">
        <f t="shared" ref="L68:L131" si="5">IF(AND(F68=0,K68=0),"",K68-F68)</f>
        <v/>
      </c>
      <c r="M68" s="518" t="str">
        <f t="shared" si="3"/>
        <v/>
      </c>
    </row>
    <row r="69" spans="1:13">
      <c r="A69" s="521">
        <f t="shared" si="0"/>
        <v>67</v>
      </c>
      <c r="B69" s="522"/>
      <c r="C69" s="523"/>
      <c r="D69" s="524"/>
      <c r="E69" s="522"/>
      <c r="F69" s="525"/>
      <c r="G69" s="522"/>
      <c r="H69" s="523"/>
      <c r="I69" s="526">
        <f t="shared" si="4"/>
        <v>0</v>
      </c>
      <c r="J69" s="527">
        <f t="shared" si="4"/>
        <v>0</v>
      </c>
      <c r="K69" s="525"/>
      <c r="L69" s="525" t="str">
        <f t="shared" si="5"/>
        <v/>
      </c>
      <c r="M69" s="518" t="str">
        <f t="shared" ref="M69:M132" si="6">IF(OR(F69&gt;0,K69&gt;0),"印刷範囲","")</f>
        <v/>
      </c>
    </row>
    <row r="70" spans="1:13">
      <c r="A70" s="521">
        <f t="shared" si="0"/>
        <v>68</v>
      </c>
      <c r="B70" s="522"/>
      <c r="C70" s="523"/>
      <c r="D70" s="524"/>
      <c r="E70" s="522"/>
      <c r="F70" s="525"/>
      <c r="G70" s="522"/>
      <c r="H70" s="523"/>
      <c r="I70" s="526">
        <f t="shared" si="4"/>
        <v>0</v>
      </c>
      <c r="J70" s="527">
        <f t="shared" si="4"/>
        <v>0</v>
      </c>
      <c r="K70" s="525"/>
      <c r="L70" s="525" t="str">
        <f t="shared" si="5"/>
        <v/>
      </c>
      <c r="M70" s="518" t="str">
        <f t="shared" si="6"/>
        <v/>
      </c>
    </row>
    <row r="71" spans="1:13">
      <c r="A71" s="521">
        <f t="shared" si="0"/>
        <v>69</v>
      </c>
      <c r="B71" s="522"/>
      <c r="C71" s="523"/>
      <c r="D71" s="524"/>
      <c r="E71" s="522"/>
      <c r="F71" s="525"/>
      <c r="G71" s="522"/>
      <c r="H71" s="523"/>
      <c r="I71" s="526">
        <f t="shared" si="4"/>
        <v>0</v>
      </c>
      <c r="J71" s="527">
        <f t="shared" si="4"/>
        <v>0</v>
      </c>
      <c r="K71" s="525"/>
      <c r="L71" s="525" t="str">
        <f t="shared" si="5"/>
        <v/>
      </c>
      <c r="M71" s="518" t="str">
        <f t="shared" si="6"/>
        <v/>
      </c>
    </row>
    <row r="72" spans="1:13">
      <c r="A72" s="521">
        <f t="shared" si="0"/>
        <v>70</v>
      </c>
      <c r="B72" s="522"/>
      <c r="C72" s="523"/>
      <c r="D72" s="524"/>
      <c r="E72" s="522"/>
      <c r="F72" s="525"/>
      <c r="G72" s="522"/>
      <c r="H72" s="523"/>
      <c r="I72" s="526">
        <f t="shared" si="4"/>
        <v>0</v>
      </c>
      <c r="J72" s="527">
        <f t="shared" si="4"/>
        <v>0</v>
      </c>
      <c r="K72" s="525"/>
      <c r="L72" s="525" t="str">
        <f t="shared" si="5"/>
        <v/>
      </c>
      <c r="M72" s="518" t="str">
        <f t="shared" si="6"/>
        <v/>
      </c>
    </row>
    <row r="73" spans="1:13">
      <c r="A73" s="521">
        <f t="shared" si="0"/>
        <v>71</v>
      </c>
      <c r="B73" s="522"/>
      <c r="C73" s="523"/>
      <c r="D73" s="524"/>
      <c r="E73" s="522"/>
      <c r="F73" s="525"/>
      <c r="G73" s="522"/>
      <c r="H73" s="523"/>
      <c r="I73" s="526">
        <f t="shared" si="4"/>
        <v>0</v>
      </c>
      <c r="J73" s="527">
        <f t="shared" si="4"/>
        <v>0</v>
      </c>
      <c r="K73" s="525"/>
      <c r="L73" s="525" t="str">
        <f t="shared" si="5"/>
        <v/>
      </c>
      <c r="M73" s="518" t="str">
        <f t="shared" si="6"/>
        <v/>
      </c>
    </row>
    <row r="74" spans="1:13">
      <c r="A74" s="521">
        <f t="shared" si="0"/>
        <v>72</v>
      </c>
      <c r="B74" s="522"/>
      <c r="C74" s="523"/>
      <c r="D74" s="524"/>
      <c r="E74" s="522"/>
      <c r="F74" s="525"/>
      <c r="G74" s="522"/>
      <c r="H74" s="523"/>
      <c r="I74" s="526">
        <f t="shared" si="4"/>
        <v>0</v>
      </c>
      <c r="J74" s="527">
        <f t="shared" si="4"/>
        <v>0</v>
      </c>
      <c r="K74" s="525"/>
      <c r="L74" s="525" t="str">
        <f t="shared" si="5"/>
        <v/>
      </c>
      <c r="M74" s="518" t="str">
        <f t="shared" si="6"/>
        <v/>
      </c>
    </row>
    <row r="75" spans="1:13">
      <c r="A75" s="521">
        <f t="shared" si="0"/>
        <v>73</v>
      </c>
      <c r="B75" s="522"/>
      <c r="C75" s="523"/>
      <c r="D75" s="524"/>
      <c r="E75" s="522"/>
      <c r="F75" s="525"/>
      <c r="G75" s="522"/>
      <c r="H75" s="523"/>
      <c r="I75" s="526">
        <f t="shared" si="4"/>
        <v>0</v>
      </c>
      <c r="J75" s="527">
        <f t="shared" si="4"/>
        <v>0</v>
      </c>
      <c r="K75" s="525"/>
      <c r="L75" s="525" t="str">
        <f t="shared" si="5"/>
        <v/>
      </c>
      <c r="M75" s="518" t="str">
        <f t="shared" si="6"/>
        <v/>
      </c>
    </row>
    <row r="76" spans="1:13">
      <c r="A76" s="521">
        <f t="shared" si="0"/>
        <v>74</v>
      </c>
      <c r="B76" s="522"/>
      <c r="C76" s="523"/>
      <c r="D76" s="524"/>
      <c r="E76" s="522"/>
      <c r="F76" s="525"/>
      <c r="G76" s="522"/>
      <c r="H76" s="523"/>
      <c r="I76" s="526">
        <f t="shared" si="4"/>
        <v>0</v>
      </c>
      <c r="J76" s="527">
        <f t="shared" si="4"/>
        <v>0</v>
      </c>
      <c r="K76" s="525"/>
      <c r="L76" s="525" t="str">
        <f t="shared" si="5"/>
        <v/>
      </c>
      <c r="M76" s="518" t="str">
        <f t="shared" si="6"/>
        <v/>
      </c>
    </row>
    <row r="77" spans="1:13">
      <c r="A77" s="521">
        <f t="shared" si="0"/>
        <v>75</v>
      </c>
      <c r="B77" s="522"/>
      <c r="C77" s="523"/>
      <c r="D77" s="524"/>
      <c r="E77" s="522"/>
      <c r="F77" s="525"/>
      <c r="G77" s="522"/>
      <c r="H77" s="523"/>
      <c r="I77" s="526">
        <f t="shared" si="4"/>
        <v>0</v>
      </c>
      <c r="J77" s="527">
        <f t="shared" si="4"/>
        <v>0</v>
      </c>
      <c r="K77" s="525"/>
      <c r="L77" s="525" t="str">
        <f t="shared" si="5"/>
        <v/>
      </c>
      <c r="M77" s="518" t="str">
        <f t="shared" si="6"/>
        <v/>
      </c>
    </row>
    <row r="78" spans="1:13">
      <c r="A78" s="521">
        <f t="shared" si="0"/>
        <v>76</v>
      </c>
      <c r="B78" s="522"/>
      <c r="C78" s="523"/>
      <c r="D78" s="524"/>
      <c r="E78" s="522"/>
      <c r="F78" s="525"/>
      <c r="G78" s="522"/>
      <c r="H78" s="523"/>
      <c r="I78" s="526">
        <f t="shared" si="4"/>
        <v>0</v>
      </c>
      <c r="J78" s="527">
        <f t="shared" si="4"/>
        <v>0</v>
      </c>
      <c r="K78" s="525"/>
      <c r="L78" s="525" t="str">
        <f t="shared" si="5"/>
        <v/>
      </c>
      <c r="M78" s="518" t="str">
        <f t="shared" si="6"/>
        <v/>
      </c>
    </row>
    <row r="79" spans="1:13">
      <c r="A79" s="521">
        <f t="shared" si="0"/>
        <v>77</v>
      </c>
      <c r="B79" s="522"/>
      <c r="C79" s="523"/>
      <c r="D79" s="524"/>
      <c r="E79" s="522"/>
      <c r="F79" s="525"/>
      <c r="G79" s="522"/>
      <c r="H79" s="523"/>
      <c r="I79" s="526">
        <f t="shared" si="4"/>
        <v>0</v>
      </c>
      <c r="J79" s="527">
        <f t="shared" si="4"/>
        <v>0</v>
      </c>
      <c r="K79" s="525"/>
      <c r="L79" s="525" t="str">
        <f t="shared" si="5"/>
        <v/>
      </c>
      <c r="M79" s="518" t="str">
        <f t="shared" si="6"/>
        <v/>
      </c>
    </row>
    <row r="80" spans="1:13">
      <c r="A80" s="521">
        <f t="shared" si="0"/>
        <v>78</v>
      </c>
      <c r="B80" s="522"/>
      <c r="C80" s="523"/>
      <c r="D80" s="524"/>
      <c r="E80" s="522"/>
      <c r="F80" s="525"/>
      <c r="G80" s="522"/>
      <c r="H80" s="523"/>
      <c r="I80" s="526">
        <f t="shared" si="4"/>
        <v>0</v>
      </c>
      <c r="J80" s="527">
        <f t="shared" si="4"/>
        <v>0</v>
      </c>
      <c r="K80" s="525"/>
      <c r="L80" s="525" t="str">
        <f t="shared" si="5"/>
        <v/>
      </c>
      <c r="M80" s="518" t="str">
        <f t="shared" si="6"/>
        <v/>
      </c>
    </row>
    <row r="81" spans="1:13">
      <c r="A81" s="521">
        <f t="shared" si="0"/>
        <v>79</v>
      </c>
      <c r="B81" s="522"/>
      <c r="C81" s="523"/>
      <c r="D81" s="524"/>
      <c r="E81" s="522"/>
      <c r="F81" s="525"/>
      <c r="G81" s="522"/>
      <c r="H81" s="523"/>
      <c r="I81" s="526">
        <f t="shared" si="4"/>
        <v>0</v>
      </c>
      <c r="J81" s="527">
        <f t="shared" si="4"/>
        <v>0</v>
      </c>
      <c r="K81" s="525"/>
      <c r="L81" s="525" t="str">
        <f t="shared" si="5"/>
        <v/>
      </c>
      <c r="M81" s="518" t="str">
        <f t="shared" si="6"/>
        <v/>
      </c>
    </row>
    <row r="82" spans="1:13">
      <c r="A82" s="521">
        <f t="shared" si="0"/>
        <v>80</v>
      </c>
      <c r="B82" s="522"/>
      <c r="C82" s="523"/>
      <c r="D82" s="524"/>
      <c r="E82" s="522"/>
      <c r="F82" s="525"/>
      <c r="G82" s="522"/>
      <c r="H82" s="523"/>
      <c r="I82" s="526">
        <f t="shared" si="4"/>
        <v>0</v>
      </c>
      <c r="J82" s="527">
        <f t="shared" si="4"/>
        <v>0</v>
      </c>
      <c r="K82" s="525"/>
      <c r="L82" s="525" t="str">
        <f t="shared" si="5"/>
        <v/>
      </c>
      <c r="M82" s="518" t="str">
        <f t="shared" si="6"/>
        <v/>
      </c>
    </row>
    <row r="83" spans="1:13">
      <c r="A83" s="521">
        <f t="shared" si="0"/>
        <v>81</v>
      </c>
      <c r="B83" s="522"/>
      <c r="C83" s="523"/>
      <c r="D83" s="524"/>
      <c r="E83" s="522"/>
      <c r="F83" s="525"/>
      <c r="G83" s="522"/>
      <c r="H83" s="523"/>
      <c r="I83" s="526">
        <f t="shared" si="4"/>
        <v>0</v>
      </c>
      <c r="J83" s="527">
        <f t="shared" si="4"/>
        <v>0</v>
      </c>
      <c r="K83" s="525"/>
      <c r="L83" s="525" t="str">
        <f t="shared" si="5"/>
        <v/>
      </c>
      <c r="M83" s="518" t="str">
        <f t="shared" si="6"/>
        <v/>
      </c>
    </row>
    <row r="84" spans="1:13">
      <c r="A84" s="521">
        <f t="shared" si="0"/>
        <v>82</v>
      </c>
      <c r="B84" s="522"/>
      <c r="C84" s="523"/>
      <c r="D84" s="524"/>
      <c r="E84" s="522"/>
      <c r="F84" s="525"/>
      <c r="G84" s="522"/>
      <c r="H84" s="523"/>
      <c r="I84" s="526">
        <f t="shared" si="4"/>
        <v>0</v>
      </c>
      <c r="J84" s="527">
        <f t="shared" si="4"/>
        <v>0</v>
      </c>
      <c r="K84" s="525"/>
      <c r="L84" s="525" t="str">
        <f t="shared" si="5"/>
        <v/>
      </c>
      <c r="M84" s="518" t="str">
        <f t="shared" si="6"/>
        <v/>
      </c>
    </row>
    <row r="85" spans="1:13">
      <c r="A85" s="521">
        <f t="shared" si="0"/>
        <v>83</v>
      </c>
      <c r="B85" s="522"/>
      <c r="C85" s="523"/>
      <c r="D85" s="524"/>
      <c r="E85" s="522"/>
      <c r="F85" s="525"/>
      <c r="G85" s="522"/>
      <c r="H85" s="523"/>
      <c r="I85" s="526">
        <f t="shared" si="4"/>
        <v>0</v>
      </c>
      <c r="J85" s="527">
        <f t="shared" si="4"/>
        <v>0</v>
      </c>
      <c r="K85" s="525"/>
      <c r="L85" s="525" t="str">
        <f t="shared" si="5"/>
        <v/>
      </c>
      <c r="M85" s="518" t="str">
        <f t="shared" si="6"/>
        <v/>
      </c>
    </row>
    <row r="86" spans="1:13">
      <c r="A86" s="521">
        <f t="shared" si="0"/>
        <v>84</v>
      </c>
      <c r="B86" s="522"/>
      <c r="C86" s="523"/>
      <c r="D86" s="524"/>
      <c r="E86" s="522"/>
      <c r="F86" s="525"/>
      <c r="G86" s="522"/>
      <c r="H86" s="523"/>
      <c r="I86" s="526">
        <f t="shared" si="4"/>
        <v>0</v>
      </c>
      <c r="J86" s="527">
        <f t="shared" si="4"/>
        <v>0</v>
      </c>
      <c r="K86" s="525"/>
      <c r="L86" s="525" t="str">
        <f t="shared" si="5"/>
        <v/>
      </c>
      <c r="M86" s="518" t="str">
        <f t="shared" si="6"/>
        <v/>
      </c>
    </row>
    <row r="87" spans="1:13">
      <c r="A87" s="521">
        <f t="shared" si="0"/>
        <v>85</v>
      </c>
      <c r="B87" s="522"/>
      <c r="C87" s="523"/>
      <c r="D87" s="524"/>
      <c r="E87" s="522"/>
      <c r="F87" s="525"/>
      <c r="G87" s="522"/>
      <c r="H87" s="523"/>
      <c r="I87" s="526">
        <f t="shared" si="4"/>
        <v>0</v>
      </c>
      <c r="J87" s="527">
        <f t="shared" si="4"/>
        <v>0</v>
      </c>
      <c r="K87" s="525"/>
      <c r="L87" s="525" t="str">
        <f t="shared" si="5"/>
        <v/>
      </c>
      <c r="M87" s="518" t="str">
        <f t="shared" si="6"/>
        <v/>
      </c>
    </row>
    <row r="88" spans="1:13">
      <c r="A88" s="521">
        <f t="shared" si="0"/>
        <v>86</v>
      </c>
      <c r="B88" s="522"/>
      <c r="C88" s="523"/>
      <c r="D88" s="524"/>
      <c r="E88" s="522"/>
      <c r="F88" s="525"/>
      <c r="G88" s="522"/>
      <c r="H88" s="523"/>
      <c r="I88" s="526">
        <f t="shared" si="4"/>
        <v>0</v>
      </c>
      <c r="J88" s="527">
        <f t="shared" si="4"/>
        <v>0</v>
      </c>
      <c r="K88" s="525"/>
      <c r="L88" s="525" t="str">
        <f t="shared" si="5"/>
        <v/>
      </c>
      <c r="M88" s="518" t="str">
        <f t="shared" si="6"/>
        <v/>
      </c>
    </row>
    <row r="89" spans="1:13">
      <c r="A89" s="521">
        <f t="shared" si="0"/>
        <v>87</v>
      </c>
      <c r="B89" s="522"/>
      <c r="C89" s="523"/>
      <c r="D89" s="524"/>
      <c r="E89" s="522"/>
      <c r="F89" s="525"/>
      <c r="G89" s="522"/>
      <c r="H89" s="523"/>
      <c r="I89" s="526">
        <f t="shared" si="4"/>
        <v>0</v>
      </c>
      <c r="J89" s="527">
        <f t="shared" si="4"/>
        <v>0</v>
      </c>
      <c r="K89" s="525"/>
      <c r="L89" s="525" t="str">
        <f t="shared" si="5"/>
        <v/>
      </c>
      <c r="M89" s="518" t="str">
        <f t="shared" si="6"/>
        <v/>
      </c>
    </row>
    <row r="90" spans="1:13">
      <c r="A90" s="521">
        <f t="shared" si="0"/>
        <v>88</v>
      </c>
      <c r="B90" s="522"/>
      <c r="C90" s="523"/>
      <c r="D90" s="524"/>
      <c r="E90" s="522"/>
      <c r="F90" s="525"/>
      <c r="G90" s="522"/>
      <c r="H90" s="523"/>
      <c r="I90" s="526">
        <f t="shared" si="4"/>
        <v>0</v>
      </c>
      <c r="J90" s="527">
        <f t="shared" si="4"/>
        <v>0</v>
      </c>
      <c r="K90" s="525"/>
      <c r="L90" s="525" t="str">
        <f t="shared" si="5"/>
        <v/>
      </c>
      <c r="M90" s="518" t="str">
        <f t="shared" si="6"/>
        <v/>
      </c>
    </row>
    <row r="91" spans="1:13">
      <c r="A91" s="521">
        <f t="shared" si="0"/>
        <v>89</v>
      </c>
      <c r="B91" s="522"/>
      <c r="C91" s="523"/>
      <c r="D91" s="524"/>
      <c r="E91" s="522"/>
      <c r="F91" s="525"/>
      <c r="G91" s="522"/>
      <c r="H91" s="523"/>
      <c r="I91" s="526">
        <f t="shared" si="4"/>
        <v>0</v>
      </c>
      <c r="J91" s="527">
        <f t="shared" si="4"/>
        <v>0</v>
      </c>
      <c r="K91" s="525"/>
      <c r="L91" s="525" t="str">
        <f t="shared" si="5"/>
        <v/>
      </c>
      <c r="M91" s="518" t="str">
        <f t="shared" si="6"/>
        <v/>
      </c>
    </row>
    <row r="92" spans="1:13">
      <c r="A92" s="521">
        <f t="shared" si="0"/>
        <v>90</v>
      </c>
      <c r="B92" s="522"/>
      <c r="C92" s="523"/>
      <c r="D92" s="524"/>
      <c r="E92" s="522"/>
      <c r="F92" s="525"/>
      <c r="G92" s="522"/>
      <c r="H92" s="523"/>
      <c r="I92" s="526">
        <f t="shared" si="4"/>
        <v>0</v>
      </c>
      <c r="J92" s="527">
        <f t="shared" si="4"/>
        <v>0</v>
      </c>
      <c r="K92" s="525"/>
      <c r="L92" s="525" t="str">
        <f t="shared" si="5"/>
        <v/>
      </c>
      <c r="M92" s="518" t="str">
        <f t="shared" si="6"/>
        <v/>
      </c>
    </row>
    <row r="93" spans="1:13">
      <c r="A93" s="521">
        <f t="shared" si="0"/>
        <v>91</v>
      </c>
      <c r="B93" s="522"/>
      <c r="C93" s="523"/>
      <c r="D93" s="524"/>
      <c r="E93" s="522"/>
      <c r="F93" s="525"/>
      <c r="G93" s="522"/>
      <c r="H93" s="523"/>
      <c r="I93" s="526">
        <f t="shared" si="4"/>
        <v>0</v>
      </c>
      <c r="J93" s="527">
        <f t="shared" si="4"/>
        <v>0</v>
      </c>
      <c r="K93" s="525"/>
      <c r="L93" s="525" t="str">
        <f t="shared" si="5"/>
        <v/>
      </c>
      <c r="M93" s="518" t="str">
        <f t="shared" si="6"/>
        <v/>
      </c>
    </row>
    <row r="94" spans="1:13">
      <c r="A94" s="521">
        <f t="shared" si="0"/>
        <v>92</v>
      </c>
      <c r="B94" s="522"/>
      <c r="C94" s="523"/>
      <c r="D94" s="524"/>
      <c r="E94" s="522"/>
      <c r="F94" s="525"/>
      <c r="G94" s="522"/>
      <c r="H94" s="523"/>
      <c r="I94" s="526">
        <f t="shared" si="4"/>
        <v>0</v>
      </c>
      <c r="J94" s="527">
        <f t="shared" si="4"/>
        <v>0</v>
      </c>
      <c r="K94" s="525"/>
      <c r="L94" s="525" t="str">
        <f t="shared" si="5"/>
        <v/>
      </c>
      <c r="M94" s="518" t="str">
        <f t="shared" si="6"/>
        <v/>
      </c>
    </row>
    <row r="95" spans="1:13">
      <c r="A95" s="521">
        <f t="shared" si="0"/>
        <v>93</v>
      </c>
      <c r="B95" s="522"/>
      <c r="C95" s="523"/>
      <c r="D95" s="524"/>
      <c r="E95" s="522"/>
      <c r="F95" s="525"/>
      <c r="G95" s="522"/>
      <c r="H95" s="523"/>
      <c r="I95" s="526">
        <f t="shared" si="4"/>
        <v>0</v>
      </c>
      <c r="J95" s="527">
        <f t="shared" si="4"/>
        <v>0</v>
      </c>
      <c r="K95" s="525"/>
      <c r="L95" s="525" t="str">
        <f t="shared" si="5"/>
        <v/>
      </c>
      <c r="M95" s="518" t="str">
        <f t="shared" si="6"/>
        <v/>
      </c>
    </row>
    <row r="96" spans="1:13">
      <c r="A96" s="521">
        <f t="shared" si="0"/>
        <v>94</v>
      </c>
      <c r="B96" s="522"/>
      <c r="C96" s="523"/>
      <c r="D96" s="524"/>
      <c r="E96" s="522"/>
      <c r="F96" s="525"/>
      <c r="G96" s="522"/>
      <c r="H96" s="523"/>
      <c r="I96" s="526">
        <f t="shared" si="4"/>
        <v>0</v>
      </c>
      <c r="J96" s="527">
        <f t="shared" si="4"/>
        <v>0</v>
      </c>
      <c r="K96" s="525"/>
      <c r="L96" s="525" t="str">
        <f t="shared" si="5"/>
        <v/>
      </c>
      <c r="M96" s="518" t="str">
        <f t="shared" si="6"/>
        <v/>
      </c>
    </row>
    <row r="97" spans="1:13">
      <c r="A97" s="521">
        <f t="shared" si="0"/>
        <v>95</v>
      </c>
      <c r="B97" s="522"/>
      <c r="C97" s="523"/>
      <c r="D97" s="524"/>
      <c r="E97" s="522"/>
      <c r="F97" s="525"/>
      <c r="G97" s="522"/>
      <c r="H97" s="523"/>
      <c r="I97" s="526">
        <f t="shared" si="4"/>
        <v>0</v>
      </c>
      <c r="J97" s="527">
        <f t="shared" si="4"/>
        <v>0</v>
      </c>
      <c r="K97" s="525"/>
      <c r="L97" s="525" t="str">
        <f t="shared" si="5"/>
        <v/>
      </c>
      <c r="M97" s="518" t="str">
        <f t="shared" si="6"/>
        <v/>
      </c>
    </row>
    <row r="98" spans="1:13">
      <c r="A98" s="521">
        <f t="shared" si="0"/>
        <v>96</v>
      </c>
      <c r="B98" s="522"/>
      <c r="C98" s="523"/>
      <c r="D98" s="524"/>
      <c r="E98" s="522"/>
      <c r="F98" s="525"/>
      <c r="G98" s="522"/>
      <c r="H98" s="523"/>
      <c r="I98" s="526">
        <f t="shared" si="4"/>
        <v>0</v>
      </c>
      <c r="J98" s="527">
        <f t="shared" si="4"/>
        <v>0</v>
      </c>
      <c r="K98" s="525"/>
      <c r="L98" s="525" t="str">
        <f t="shared" si="5"/>
        <v/>
      </c>
      <c r="M98" s="518" t="str">
        <f t="shared" si="6"/>
        <v/>
      </c>
    </row>
    <row r="99" spans="1:13">
      <c r="A99" s="521">
        <f t="shared" si="0"/>
        <v>97</v>
      </c>
      <c r="B99" s="522"/>
      <c r="C99" s="523"/>
      <c r="D99" s="524"/>
      <c r="E99" s="522"/>
      <c r="F99" s="525"/>
      <c r="G99" s="522"/>
      <c r="H99" s="523"/>
      <c r="I99" s="526">
        <f t="shared" si="4"/>
        <v>0</v>
      </c>
      <c r="J99" s="527">
        <f t="shared" si="4"/>
        <v>0</v>
      </c>
      <c r="K99" s="525"/>
      <c r="L99" s="525" t="str">
        <f t="shared" si="5"/>
        <v/>
      </c>
      <c r="M99" s="518" t="str">
        <f t="shared" si="6"/>
        <v/>
      </c>
    </row>
    <row r="100" spans="1:13">
      <c r="A100" s="521">
        <f t="shared" si="0"/>
        <v>98</v>
      </c>
      <c r="B100" s="522"/>
      <c r="C100" s="523"/>
      <c r="D100" s="524"/>
      <c r="E100" s="522"/>
      <c r="F100" s="525"/>
      <c r="G100" s="522"/>
      <c r="H100" s="523"/>
      <c r="I100" s="526">
        <f t="shared" si="4"/>
        <v>0</v>
      </c>
      <c r="J100" s="527">
        <f t="shared" si="4"/>
        <v>0</v>
      </c>
      <c r="K100" s="525"/>
      <c r="L100" s="525" t="str">
        <f t="shared" si="5"/>
        <v/>
      </c>
      <c r="M100" s="518" t="str">
        <f t="shared" si="6"/>
        <v/>
      </c>
    </row>
    <row r="101" spans="1:13">
      <c r="A101" s="521">
        <f t="shared" si="0"/>
        <v>99</v>
      </c>
      <c r="B101" s="522"/>
      <c r="C101" s="523"/>
      <c r="D101" s="524"/>
      <c r="E101" s="522"/>
      <c r="F101" s="525"/>
      <c r="G101" s="522"/>
      <c r="H101" s="523"/>
      <c r="I101" s="526">
        <f t="shared" si="4"/>
        <v>0</v>
      </c>
      <c r="J101" s="527">
        <f t="shared" si="4"/>
        <v>0</v>
      </c>
      <c r="K101" s="525"/>
      <c r="L101" s="525" t="str">
        <f t="shared" si="5"/>
        <v/>
      </c>
      <c r="M101" s="518" t="str">
        <f t="shared" si="6"/>
        <v/>
      </c>
    </row>
    <row r="102" spans="1:13">
      <c r="A102" s="521">
        <f t="shared" si="0"/>
        <v>100</v>
      </c>
      <c r="B102" s="522"/>
      <c r="C102" s="523"/>
      <c r="D102" s="524"/>
      <c r="E102" s="522"/>
      <c r="F102" s="525"/>
      <c r="G102" s="522"/>
      <c r="H102" s="523"/>
      <c r="I102" s="526">
        <f t="shared" si="4"/>
        <v>0</v>
      </c>
      <c r="J102" s="527">
        <f t="shared" si="4"/>
        <v>0</v>
      </c>
      <c r="K102" s="525"/>
      <c r="L102" s="525" t="str">
        <f t="shared" si="5"/>
        <v/>
      </c>
      <c r="M102" s="518" t="str">
        <f t="shared" si="6"/>
        <v/>
      </c>
    </row>
    <row r="103" spans="1:13">
      <c r="A103" s="521">
        <f t="shared" si="0"/>
        <v>101</v>
      </c>
      <c r="B103" s="522"/>
      <c r="C103" s="523"/>
      <c r="D103" s="524"/>
      <c r="E103" s="522"/>
      <c r="F103" s="525"/>
      <c r="G103" s="522"/>
      <c r="H103" s="523"/>
      <c r="I103" s="526">
        <f t="shared" si="4"/>
        <v>0</v>
      </c>
      <c r="J103" s="527">
        <f t="shared" si="4"/>
        <v>0</v>
      </c>
      <c r="K103" s="525"/>
      <c r="L103" s="525" t="str">
        <f t="shared" si="5"/>
        <v/>
      </c>
      <c r="M103" s="518" t="str">
        <f t="shared" si="6"/>
        <v/>
      </c>
    </row>
    <row r="104" spans="1:13">
      <c r="A104" s="521">
        <f t="shared" si="0"/>
        <v>102</v>
      </c>
      <c r="B104" s="522"/>
      <c r="C104" s="523"/>
      <c r="D104" s="524"/>
      <c r="E104" s="522"/>
      <c r="F104" s="525"/>
      <c r="G104" s="522"/>
      <c r="H104" s="523"/>
      <c r="I104" s="526">
        <f t="shared" si="4"/>
        <v>0</v>
      </c>
      <c r="J104" s="527">
        <f t="shared" si="4"/>
        <v>0</v>
      </c>
      <c r="K104" s="525"/>
      <c r="L104" s="525" t="str">
        <f t="shared" si="5"/>
        <v/>
      </c>
      <c r="M104" s="518" t="str">
        <f t="shared" si="6"/>
        <v/>
      </c>
    </row>
    <row r="105" spans="1:13">
      <c r="A105" s="521">
        <f t="shared" si="0"/>
        <v>103</v>
      </c>
      <c r="B105" s="522"/>
      <c r="C105" s="523"/>
      <c r="D105" s="524"/>
      <c r="E105" s="522"/>
      <c r="F105" s="525"/>
      <c r="G105" s="522"/>
      <c r="H105" s="523"/>
      <c r="I105" s="526">
        <f t="shared" si="4"/>
        <v>0</v>
      </c>
      <c r="J105" s="527">
        <f t="shared" si="4"/>
        <v>0</v>
      </c>
      <c r="K105" s="525"/>
      <c r="L105" s="525" t="str">
        <f t="shared" si="5"/>
        <v/>
      </c>
      <c r="M105" s="518" t="str">
        <f t="shared" si="6"/>
        <v/>
      </c>
    </row>
    <row r="106" spans="1:13">
      <c r="A106" s="521">
        <f t="shared" si="0"/>
        <v>104</v>
      </c>
      <c r="B106" s="522"/>
      <c r="C106" s="523"/>
      <c r="D106" s="524"/>
      <c r="E106" s="522"/>
      <c r="F106" s="525"/>
      <c r="G106" s="522"/>
      <c r="H106" s="523"/>
      <c r="I106" s="526">
        <f t="shared" si="4"/>
        <v>0</v>
      </c>
      <c r="J106" s="527">
        <f t="shared" si="4"/>
        <v>0</v>
      </c>
      <c r="K106" s="525"/>
      <c r="L106" s="525" t="str">
        <f t="shared" si="5"/>
        <v/>
      </c>
      <c r="M106" s="518" t="str">
        <f t="shared" si="6"/>
        <v/>
      </c>
    </row>
    <row r="107" spans="1:13">
      <c r="A107" s="521">
        <f t="shared" si="0"/>
        <v>105</v>
      </c>
      <c r="B107" s="522"/>
      <c r="C107" s="523"/>
      <c r="D107" s="524"/>
      <c r="E107" s="522"/>
      <c r="F107" s="525"/>
      <c r="G107" s="522"/>
      <c r="H107" s="523"/>
      <c r="I107" s="526">
        <f t="shared" si="4"/>
        <v>0</v>
      </c>
      <c r="J107" s="527">
        <f t="shared" si="4"/>
        <v>0</v>
      </c>
      <c r="K107" s="525"/>
      <c r="L107" s="525" t="str">
        <f t="shared" si="5"/>
        <v/>
      </c>
      <c r="M107" s="518" t="str">
        <f t="shared" si="6"/>
        <v/>
      </c>
    </row>
    <row r="108" spans="1:13">
      <c r="A108" s="521">
        <f t="shared" si="0"/>
        <v>106</v>
      </c>
      <c r="B108" s="522"/>
      <c r="C108" s="523"/>
      <c r="D108" s="524"/>
      <c r="E108" s="522"/>
      <c r="F108" s="525"/>
      <c r="G108" s="522"/>
      <c r="H108" s="523"/>
      <c r="I108" s="526">
        <f t="shared" si="4"/>
        <v>0</v>
      </c>
      <c r="J108" s="527">
        <f t="shared" si="4"/>
        <v>0</v>
      </c>
      <c r="K108" s="525"/>
      <c r="L108" s="525" t="str">
        <f t="shared" si="5"/>
        <v/>
      </c>
      <c r="M108" s="518" t="str">
        <f t="shared" si="6"/>
        <v/>
      </c>
    </row>
    <row r="109" spans="1:13">
      <c r="A109" s="521">
        <f t="shared" si="0"/>
        <v>107</v>
      </c>
      <c r="B109" s="522"/>
      <c r="C109" s="523"/>
      <c r="D109" s="524"/>
      <c r="E109" s="522"/>
      <c r="F109" s="525"/>
      <c r="G109" s="522"/>
      <c r="H109" s="523"/>
      <c r="I109" s="526">
        <f t="shared" si="4"/>
        <v>0</v>
      </c>
      <c r="J109" s="527">
        <f t="shared" si="4"/>
        <v>0</v>
      </c>
      <c r="K109" s="525"/>
      <c r="L109" s="525" t="str">
        <f t="shared" si="5"/>
        <v/>
      </c>
      <c r="M109" s="518" t="str">
        <f t="shared" si="6"/>
        <v/>
      </c>
    </row>
    <row r="110" spans="1:13">
      <c r="A110" s="521">
        <f t="shared" si="0"/>
        <v>108</v>
      </c>
      <c r="B110" s="522"/>
      <c r="C110" s="523"/>
      <c r="D110" s="524"/>
      <c r="E110" s="522"/>
      <c r="F110" s="525"/>
      <c r="G110" s="522"/>
      <c r="H110" s="523"/>
      <c r="I110" s="526">
        <f t="shared" si="4"/>
        <v>0</v>
      </c>
      <c r="J110" s="527">
        <f t="shared" si="4"/>
        <v>0</v>
      </c>
      <c r="K110" s="525"/>
      <c r="L110" s="525" t="str">
        <f t="shared" si="5"/>
        <v/>
      </c>
      <c r="M110" s="518" t="str">
        <f t="shared" si="6"/>
        <v/>
      </c>
    </row>
    <row r="111" spans="1:13">
      <c r="A111" s="521">
        <f t="shared" si="0"/>
        <v>109</v>
      </c>
      <c r="B111" s="522"/>
      <c r="C111" s="523"/>
      <c r="D111" s="524"/>
      <c r="E111" s="522"/>
      <c r="F111" s="525"/>
      <c r="G111" s="522"/>
      <c r="H111" s="523"/>
      <c r="I111" s="526">
        <f t="shared" si="4"/>
        <v>0</v>
      </c>
      <c r="J111" s="527">
        <f t="shared" si="4"/>
        <v>0</v>
      </c>
      <c r="K111" s="525"/>
      <c r="L111" s="525" t="str">
        <f t="shared" si="5"/>
        <v/>
      </c>
      <c r="M111" s="518" t="str">
        <f t="shared" si="6"/>
        <v/>
      </c>
    </row>
    <row r="112" spans="1:13">
      <c r="A112" s="521">
        <f t="shared" si="0"/>
        <v>110</v>
      </c>
      <c r="B112" s="522"/>
      <c r="C112" s="523"/>
      <c r="D112" s="524"/>
      <c r="E112" s="522"/>
      <c r="F112" s="525"/>
      <c r="G112" s="522"/>
      <c r="H112" s="523"/>
      <c r="I112" s="526">
        <f t="shared" si="4"/>
        <v>0</v>
      </c>
      <c r="J112" s="527">
        <f t="shared" si="4"/>
        <v>0</v>
      </c>
      <c r="K112" s="525"/>
      <c r="L112" s="525" t="str">
        <f t="shared" si="5"/>
        <v/>
      </c>
      <c r="M112" s="518" t="str">
        <f t="shared" si="6"/>
        <v/>
      </c>
    </row>
    <row r="113" spans="1:13">
      <c r="A113" s="521">
        <f t="shared" si="0"/>
        <v>111</v>
      </c>
      <c r="B113" s="522"/>
      <c r="C113" s="523"/>
      <c r="D113" s="524"/>
      <c r="E113" s="522"/>
      <c r="F113" s="525"/>
      <c r="G113" s="522"/>
      <c r="H113" s="523"/>
      <c r="I113" s="526">
        <f t="shared" si="4"/>
        <v>0</v>
      </c>
      <c r="J113" s="527">
        <f t="shared" si="4"/>
        <v>0</v>
      </c>
      <c r="K113" s="525"/>
      <c r="L113" s="525" t="str">
        <f t="shared" si="5"/>
        <v/>
      </c>
      <c r="M113" s="518" t="str">
        <f t="shared" si="6"/>
        <v/>
      </c>
    </row>
    <row r="114" spans="1:13">
      <c r="A114" s="521">
        <f t="shared" si="0"/>
        <v>112</v>
      </c>
      <c r="B114" s="522"/>
      <c r="C114" s="523"/>
      <c r="D114" s="524"/>
      <c r="E114" s="522"/>
      <c r="F114" s="525"/>
      <c r="G114" s="522"/>
      <c r="H114" s="523"/>
      <c r="I114" s="526">
        <f t="shared" si="4"/>
        <v>0</v>
      </c>
      <c r="J114" s="527">
        <f t="shared" si="4"/>
        <v>0</v>
      </c>
      <c r="K114" s="525"/>
      <c r="L114" s="525" t="str">
        <f t="shared" si="5"/>
        <v/>
      </c>
      <c r="M114" s="518" t="str">
        <f t="shared" si="6"/>
        <v/>
      </c>
    </row>
    <row r="115" spans="1:13">
      <c r="A115" s="521">
        <f t="shared" si="0"/>
        <v>113</v>
      </c>
      <c r="B115" s="522"/>
      <c r="C115" s="523"/>
      <c r="D115" s="524"/>
      <c r="E115" s="522"/>
      <c r="F115" s="525"/>
      <c r="G115" s="522"/>
      <c r="H115" s="523"/>
      <c r="I115" s="526">
        <f t="shared" si="4"/>
        <v>0</v>
      </c>
      <c r="J115" s="527">
        <f t="shared" si="4"/>
        <v>0</v>
      </c>
      <c r="K115" s="525"/>
      <c r="L115" s="525" t="str">
        <f t="shared" si="5"/>
        <v/>
      </c>
      <c r="M115" s="518" t="str">
        <f t="shared" si="6"/>
        <v/>
      </c>
    </row>
    <row r="116" spans="1:13">
      <c r="A116" s="521">
        <f t="shared" si="0"/>
        <v>114</v>
      </c>
      <c r="B116" s="522"/>
      <c r="C116" s="523"/>
      <c r="D116" s="524"/>
      <c r="E116" s="522"/>
      <c r="F116" s="525"/>
      <c r="G116" s="522"/>
      <c r="H116" s="523"/>
      <c r="I116" s="526">
        <f t="shared" si="4"/>
        <v>0</v>
      </c>
      <c r="J116" s="527">
        <f t="shared" si="4"/>
        <v>0</v>
      </c>
      <c r="K116" s="525"/>
      <c r="L116" s="525" t="str">
        <f t="shared" si="5"/>
        <v/>
      </c>
      <c r="M116" s="518" t="str">
        <f t="shared" si="6"/>
        <v/>
      </c>
    </row>
    <row r="117" spans="1:13">
      <c r="A117" s="521">
        <f t="shared" si="0"/>
        <v>115</v>
      </c>
      <c r="B117" s="522"/>
      <c r="C117" s="523"/>
      <c r="D117" s="524"/>
      <c r="E117" s="522"/>
      <c r="F117" s="525"/>
      <c r="G117" s="522"/>
      <c r="H117" s="523"/>
      <c r="I117" s="526">
        <f t="shared" si="4"/>
        <v>0</v>
      </c>
      <c r="J117" s="527">
        <f t="shared" si="4"/>
        <v>0</v>
      </c>
      <c r="K117" s="525"/>
      <c r="L117" s="525" t="str">
        <f t="shared" si="5"/>
        <v/>
      </c>
      <c r="M117" s="518" t="str">
        <f t="shared" si="6"/>
        <v/>
      </c>
    </row>
    <row r="118" spans="1:13">
      <c r="A118" s="521">
        <f t="shared" si="0"/>
        <v>116</v>
      </c>
      <c r="B118" s="522"/>
      <c r="C118" s="523"/>
      <c r="D118" s="524"/>
      <c r="E118" s="522"/>
      <c r="F118" s="525"/>
      <c r="G118" s="522"/>
      <c r="H118" s="523"/>
      <c r="I118" s="526">
        <f t="shared" si="4"/>
        <v>0</v>
      </c>
      <c r="J118" s="527">
        <f t="shared" si="4"/>
        <v>0</v>
      </c>
      <c r="K118" s="525"/>
      <c r="L118" s="525" t="str">
        <f t="shared" si="5"/>
        <v/>
      </c>
      <c r="M118" s="518" t="str">
        <f t="shared" si="6"/>
        <v/>
      </c>
    </row>
    <row r="119" spans="1:13">
      <c r="A119" s="521">
        <f t="shared" si="0"/>
        <v>117</v>
      </c>
      <c r="B119" s="522"/>
      <c r="C119" s="523"/>
      <c r="D119" s="524"/>
      <c r="E119" s="522"/>
      <c r="F119" s="525"/>
      <c r="G119" s="522"/>
      <c r="H119" s="523"/>
      <c r="I119" s="526">
        <f t="shared" si="4"/>
        <v>0</v>
      </c>
      <c r="J119" s="527">
        <f t="shared" si="4"/>
        <v>0</v>
      </c>
      <c r="K119" s="525"/>
      <c r="L119" s="525" t="str">
        <f t="shared" si="5"/>
        <v/>
      </c>
      <c r="M119" s="518" t="str">
        <f t="shared" si="6"/>
        <v/>
      </c>
    </row>
    <row r="120" spans="1:13">
      <c r="A120" s="521">
        <f t="shared" si="0"/>
        <v>118</v>
      </c>
      <c r="B120" s="522"/>
      <c r="C120" s="523"/>
      <c r="D120" s="524"/>
      <c r="E120" s="522"/>
      <c r="F120" s="525"/>
      <c r="G120" s="522"/>
      <c r="H120" s="523"/>
      <c r="I120" s="526">
        <f t="shared" si="4"/>
        <v>0</v>
      </c>
      <c r="J120" s="527">
        <f t="shared" si="4"/>
        <v>0</v>
      </c>
      <c r="K120" s="525"/>
      <c r="L120" s="525" t="str">
        <f t="shared" si="5"/>
        <v/>
      </c>
      <c r="M120" s="518" t="str">
        <f t="shared" si="6"/>
        <v/>
      </c>
    </row>
    <row r="121" spans="1:13">
      <c r="A121" s="521">
        <f t="shared" si="0"/>
        <v>119</v>
      </c>
      <c r="B121" s="522"/>
      <c r="C121" s="523"/>
      <c r="D121" s="524"/>
      <c r="E121" s="522"/>
      <c r="F121" s="525"/>
      <c r="G121" s="522"/>
      <c r="H121" s="523"/>
      <c r="I121" s="526">
        <f t="shared" si="4"/>
        <v>0</v>
      </c>
      <c r="J121" s="527">
        <f t="shared" si="4"/>
        <v>0</v>
      </c>
      <c r="K121" s="525"/>
      <c r="L121" s="525" t="str">
        <f t="shared" si="5"/>
        <v/>
      </c>
      <c r="M121" s="518" t="str">
        <f t="shared" si="6"/>
        <v/>
      </c>
    </row>
    <row r="122" spans="1:13">
      <c r="A122" s="521">
        <f t="shared" si="0"/>
        <v>120</v>
      </c>
      <c r="B122" s="522"/>
      <c r="C122" s="523"/>
      <c r="D122" s="524"/>
      <c r="E122" s="522"/>
      <c r="F122" s="525"/>
      <c r="G122" s="522"/>
      <c r="H122" s="523"/>
      <c r="I122" s="526">
        <f t="shared" si="4"/>
        <v>0</v>
      </c>
      <c r="J122" s="527">
        <f t="shared" si="4"/>
        <v>0</v>
      </c>
      <c r="K122" s="525"/>
      <c r="L122" s="525" t="str">
        <f t="shared" si="5"/>
        <v/>
      </c>
      <c r="M122" s="518" t="str">
        <f t="shared" si="6"/>
        <v/>
      </c>
    </row>
    <row r="123" spans="1:13">
      <c r="A123" s="521">
        <f t="shared" si="0"/>
        <v>121</v>
      </c>
      <c r="B123" s="522"/>
      <c r="C123" s="523"/>
      <c r="D123" s="524"/>
      <c r="E123" s="522"/>
      <c r="F123" s="525"/>
      <c r="G123" s="522"/>
      <c r="H123" s="523"/>
      <c r="I123" s="526">
        <f t="shared" si="4"/>
        <v>0</v>
      </c>
      <c r="J123" s="527">
        <f t="shared" si="4"/>
        <v>0</v>
      </c>
      <c r="K123" s="525"/>
      <c r="L123" s="525" t="str">
        <f t="shared" si="5"/>
        <v/>
      </c>
      <c r="M123" s="518" t="str">
        <f t="shared" si="6"/>
        <v/>
      </c>
    </row>
    <row r="124" spans="1:13">
      <c r="A124" s="521">
        <f t="shared" si="0"/>
        <v>122</v>
      </c>
      <c r="B124" s="522"/>
      <c r="C124" s="523"/>
      <c r="D124" s="524"/>
      <c r="E124" s="522"/>
      <c r="F124" s="525"/>
      <c r="G124" s="522"/>
      <c r="H124" s="523"/>
      <c r="I124" s="526">
        <f t="shared" si="4"/>
        <v>0</v>
      </c>
      <c r="J124" s="527">
        <f t="shared" si="4"/>
        <v>0</v>
      </c>
      <c r="K124" s="525"/>
      <c r="L124" s="525" t="str">
        <f t="shared" si="5"/>
        <v/>
      </c>
      <c r="M124" s="518" t="str">
        <f t="shared" si="6"/>
        <v/>
      </c>
    </row>
    <row r="125" spans="1:13">
      <c r="A125" s="521">
        <f t="shared" si="0"/>
        <v>123</v>
      </c>
      <c r="B125" s="522"/>
      <c r="C125" s="523"/>
      <c r="D125" s="524"/>
      <c r="E125" s="522"/>
      <c r="F125" s="525"/>
      <c r="G125" s="522"/>
      <c r="H125" s="523"/>
      <c r="I125" s="526">
        <f t="shared" si="4"/>
        <v>0</v>
      </c>
      <c r="J125" s="527">
        <f t="shared" si="4"/>
        <v>0</v>
      </c>
      <c r="K125" s="525"/>
      <c r="L125" s="525" t="str">
        <f t="shared" si="5"/>
        <v/>
      </c>
      <c r="M125" s="518" t="str">
        <f t="shared" si="6"/>
        <v/>
      </c>
    </row>
    <row r="126" spans="1:13">
      <c r="A126" s="521">
        <f t="shared" si="0"/>
        <v>124</v>
      </c>
      <c r="B126" s="522"/>
      <c r="C126" s="523"/>
      <c r="D126" s="524"/>
      <c r="E126" s="522"/>
      <c r="F126" s="525"/>
      <c r="G126" s="522"/>
      <c r="H126" s="523"/>
      <c r="I126" s="526">
        <f t="shared" si="4"/>
        <v>0</v>
      </c>
      <c r="J126" s="527">
        <f t="shared" si="4"/>
        <v>0</v>
      </c>
      <c r="K126" s="525"/>
      <c r="L126" s="525" t="str">
        <f t="shared" si="5"/>
        <v/>
      </c>
      <c r="M126" s="518" t="str">
        <f t="shared" si="6"/>
        <v/>
      </c>
    </row>
    <row r="127" spans="1:13">
      <c r="A127" s="521">
        <f t="shared" si="0"/>
        <v>125</v>
      </c>
      <c r="B127" s="522"/>
      <c r="C127" s="523"/>
      <c r="D127" s="524"/>
      <c r="E127" s="522"/>
      <c r="F127" s="525"/>
      <c r="G127" s="522"/>
      <c r="H127" s="523"/>
      <c r="I127" s="526">
        <f t="shared" si="4"/>
        <v>0</v>
      </c>
      <c r="J127" s="527">
        <f t="shared" si="4"/>
        <v>0</v>
      </c>
      <c r="K127" s="525"/>
      <c r="L127" s="525" t="str">
        <f t="shared" si="5"/>
        <v/>
      </c>
      <c r="M127" s="518" t="str">
        <f t="shared" si="6"/>
        <v/>
      </c>
    </row>
    <row r="128" spans="1:13">
      <c r="A128" s="521">
        <f t="shared" si="0"/>
        <v>126</v>
      </c>
      <c r="B128" s="522"/>
      <c r="C128" s="523"/>
      <c r="D128" s="524"/>
      <c r="E128" s="522"/>
      <c r="F128" s="525"/>
      <c r="G128" s="522"/>
      <c r="H128" s="523"/>
      <c r="I128" s="526">
        <f t="shared" si="4"/>
        <v>0</v>
      </c>
      <c r="J128" s="527">
        <f t="shared" si="4"/>
        <v>0</v>
      </c>
      <c r="K128" s="525"/>
      <c r="L128" s="525" t="str">
        <f t="shared" si="5"/>
        <v/>
      </c>
      <c r="M128" s="518" t="str">
        <f t="shared" si="6"/>
        <v/>
      </c>
    </row>
    <row r="129" spans="1:13">
      <c r="A129" s="521">
        <f t="shared" si="0"/>
        <v>127</v>
      </c>
      <c r="B129" s="522"/>
      <c r="C129" s="523"/>
      <c r="D129" s="524"/>
      <c r="E129" s="522"/>
      <c r="F129" s="525"/>
      <c r="G129" s="522"/>
      <c r="H129" s="523"/>
      <c r="I129" s="526">
        <f t="shared" si="4"/>
        <v>0</v>
      </c>
      <c r="J129" s="527">
        <f t="shared" si="4"/>
        <v>0</v>
      </c>
      <c r="K129" s="525"/>
      <c r="L129" s="525" t="str">
        <f t="shared" si="5"/>
        <v/>
      </c>
      <c r="M129" s="518" t="str">
        <f t="shared" si="6"/>
        <v/>
      </c>
    </row>
    <row r="130" spans="1:13">
      <c r="A130" s="521">
        <f t="shared" si="0"/>
        <v>128</v>
      </c>
      <c r="B130" s="522"/>
      <c r="C130" s="523"/>
      <c r="D130" s="524"/>
      <c r="E130" s="522"/>
      <c r="F130" s="525"/>
      <c r="G130" s="522"/>
      <c r="H130" s="523"/>
      <c r="I130" s="526">
        <f t="shared" si="4"/>
        <v>0</v>
      </c>
      <c r="J130" s="527">
        <f t="shared" si="4"/>
        <v>0</v>
      </c>
      <c r="K130" s="525"/>
      <c r="L130" s="525" t="str">
        <f t="shared" si="5"/>
        <v/>
      </c>
      <c r="M130" s="518" t="str">
        <f t="shared" si="6"/>
        <v/>
      </c>
    </row>
    <row r="131" spans="1:13">
      <c r="A131" s="521">
        <f t="shared" si="0"/>
        <v>129</v>
      </c>
      <c r="B131" s="522"/>
      <c r="C131" s="523"/>
      <c r="D131" s="524"/>
      <c r="E131" s="522"/>
      <c r="F131" s="525"/>
      <c r="G131" s="522"/>
      <c r="H131" s="523"/>
      <c r="I131" s="526">
        <f t="shared" si="4"/>
        <v>0</v>
      </c>
      <c r="J131" s="527">
        <f t="shared" si="4"/>
        <v>0</v>
      </c>
      <c r="K131" s="525"/>
      <c r="L131" s="525" t="str">
        <f t="shared" si="5"/>
        <v/>
      </c>
      <c r="M131" s="518" t="str">
        <f t="shared" si="6"/>
        <v/>
      </c>
    </row>
    <row r="132" spans="1:13">
      <c r="A132" s="521">
        <f t="shared" si="0"/>
        <v>130</v>
      </c>
      <c r="B132" s="522"/>
      <c r="C132" s="523"/>
      <c r="D132" s="524"/>
      <c r="E132" s="522"/>
      <c r="F132" s="525"/>
      <c r="G132" s="522"/>
      <c r="H132" s="523"/>
      <c r="I132" s="526">
        <f t="shared" ref="I132:J195" si="7">D132</f>
        <v>0</v>
      </c>
      <c r="J132" s="527">
        <f t="shared" si="7"/>
        <v>0</v>
      </c>
      <c r="K132" s="525"/>
      <c r="L132" s="525" t="str">
        <f t="shared" ref="L132:L195" si="8">IF(AND(F132=0,K132=0),"",K132-F132)</f>
        <v/>
      </c>
      <c r="M132" s="518" t="str">
        <f t="shared" si="6"/>
        <v/>
      </c>
    </row>
    <row r="133" spans="1:13">
      <c r="A133" s="521">
        <f t="shared" si="0"/>
        <v>131</v>
      </c>
      <c r="B133" s="522"/>
      <c r="C133" s="523"/>
      <c r="D133" s="524"/>
      <c r="E133" s="522"/>
      <c r="F133" s="525"/>
      <c r="G133" s="522"/>
      <c r="H133" s="523"/>
      <c r="I133" s="526">
        <f t="shared" si="7"/>
        <v>0</v>
      </c>
      <c r="J133" s="527">
        <f t="shared" si="7"/>
        <v>0</v>
      </c>
      <c r="K133" s="525"/>
      <c r="L133" s="525" t="str">
        <f t="shared" si="8"/>
        <v/>
      </c>
      <c r="M133" s="518" t="str">
        <f t="shared" ref="M133:M196" si="9">IF(OR(F133&gt;0,K133&gt;0),"印刷範囲","")</f>
        <v/>
      </c>
    </row>
    <row r="134" spans="1:13">
      <c r="A134" s="521">
        <f t="shared" si="0"/>
        <v>132</v>
      </c>
      <c r="B134" s="522"/>
      <c r="C134" s="523"/>
      <c r="D134" s="524"/>
      <c r="E134" s="522"/>
      <c r="F134" s="525"/>
      <c r="G134" s="522"/>
      <c r="H134" s="523"/>
      <c r="I134" s="526">
        <f t="shared" si="7"/>
        <v>0</v>
      </c>
      <c r="J134" s="527">
        <f t="shared" si="7"/>
        <v>0</v>
      </c>
      <c r="K134" s="525"/>
      <c r="L134" s="525" t="str">
        <f t="shared" si="8"/>
        <v/>
      </c>
      <c r="M134" s="518" t="str">
        <f t="shared" si="9"/>
        <v/>
      </c>
    </row>
    <row r="135" spans="1:13">
      <c r="A135" s="521">
        <f t="shared" si="0"/>
        <v>133</v>
      </c>
      <c r="B135" s="522"/>
      <c r="C135" s="523"/>
      <c r="D135" s="524"/>
      <c r="E135" s="522"/>
      <c r="F135" s="525"/>
      <c r="G135" s="522"/>
      <c r="H135" s="523"/>
      <c r="I135" s="526">
        <f t="shared" si="7"/>
        <v>0</v>
      </c>
      <c r="J135" s="527">
        <f t="shared" si="7"/>
        <v>0</v>
      </c>
      <c r="K135" s="525"/>
      <c r="L135" s="525" t="str">
        <f t="shared" si="8"/>
        <v/>
      </c>
      <c r="M135" s="518" t="str">
        <f t="shared" si="9"/>
        <v/>
      </c>
    </row>
    <row r="136" spans="1:13">
      <c r="A136" s="521">
        <f t="shared" si="0"/>
        <v>134</v>
      </c>
      <c r="B136" s="522"/>
      <c r="C136" s="523"/>
      <c r="D136" s="524"/>
      <c r="E136" s="522"/>
      <c r="F136" s="525"/>
      <c r="G136" s="522"/>
      <c r="H136" s="523"/>
      <c r="I136" s="526">
        <f t="shared" si="7"/>
        <v>0</v>
      </c>
      <c r="J136" s="527">
        <f t="shared" si="7"/>
        <v>0</v>
      </c>
      <c r="K136" s="525"/>
      <c r="L136" s="525" t="str">
        <f t="shared" si="8"/>
        <v/>
      </c>
      <c r="M136" s="518" t="str">
        <f t="shared" si="9"/>
        <v/>
      </c>
    </row>
    <row r="137" spans="1:13">
      <c r="A137" s="521">
        <f t="shared" si="0"/>
        <v>135</v>
      </c>
      <c r="B137" s="522"/>
      <c r="C137" s="523"/>
      <c r="D137" s="524"/>
      <c r="E137" s="522"/>
      <c r="F137" s="525"/>
      <c r="G137" s="522"/>
      <c r="H137" s="523"/>
      <c r="I137" s="526">
        <f t="shared" si="7"/>
        <v>0</v>
      </c>
      <c r="J137" s="527">
        <f t="shared" si="7"/>
        <v>0</v>
      </c>
      <c r="K137" s="525"/>
      <c r="L137" s="525" t="str">
        <f t="shared" si="8"/>
        <v/>
      </c>
      <c r="M137" s="518" t="str">
        <f t="shared" si="9"/>
        <v/>
      </c>
    </row>
    <row r="138" spans="1:13">
      <c r="A138" s="521">
        <f t="shared" si="0"/>
        <v>136</v>
      </c>
      <c r="B138" s="522"/>
      <c r="C138" s="523"/>
      <c r="D138" s="524"/>
      <c r="E138" s="522"/>
      <c r="F138" s="525"/>
      <c r="G138" s="522"/>
      <c r="H138" s="523"/>
      <c r="I138" s="526">
        <f t="shared" si="7"/>
        <v>0</v>
      </c>
      <c r="J138" s="527">
        <f t="shared" si="7"/>
        <v>0</v>
      </c>
      <c r="K138" s="525"/>
      <c r="L138" s="525" t="str">
        <f t="shared" si="8"/>
        <v/>
      </c>
      <c r="M138" s="518" t="str">
        <f t="shared" si="9"/>
        <v/>
      </c>
    </row>
    <row r="139" spans="1:13">
      <c r="A139" s="521">
        <f t="shared" si="0"/>
        <v>137</v>
      </c>
      <c r="B139" s="522"/>
      <c r="C139" s="523"/>
      <c r="D139" s="524"/>
      <c r="E139" s="522"/>
      <c r="F139" s="525"/>
      <c r="G139" s="522"/>
      <c r="H139" s="523"/>
      <c r="I139" s="526">
        <f t="shared" si="7"/>
        <v>0</v>
      </c>
      <c r="J139" s="527">
        <f t="shared" si="7"/>
        <v>0</v>
      </c>
      <c r="K139" s="525"/>
      <c r="L139" s="525" t="str">
        <f t="shared" si="8"/>
        <v/>
      </c>
      <c r="M139" s="518" t="str">
        <f t="shared" si="9"/>
        <v/>
      </c>
    </row>
    <row r="140" spans="1:13">
      <c r="A140" s="521">
        <f t="shared" si="0"/>
        <v>138</v>
      </c>
      <c r="B140" s="522"/>
      <c r="C140" s="523"/>
      <c r="D140" s="524"/>
      <c r="E140" s="522"/>
      <c r="F140" s="525"/>
      <c r="G140" s="522"/>
      <c r="H140" s="523"/>
      <c r="I140" s="526">
        <f t="shared" si="7"/>
        <v>0</v>
      </c>
      <c r="J140" s="527">
        <f t="shared" si="7"/>
        <v>0</v>
      </c>
      <c r="K140" s="525"/>
      <c r="L140" s="525" t="str">
        <f t="shared" si="8"/>
        <v/>
      </c>
      <c r="M140" s="518" t="str">
        <f t="shared" si="9"/>
        <v/>
      </c>
    </row>
    <row r="141" spans="1:13">
      <c r="A141" s="521">
        <f t="shared" si="0"/>
        <v>139</v>
      </c>
      <c r="B141" s="522"/>
      <c r="C141" s="523"/>
      <c r="D141" s="524"/>
      <c r="E141" s="522"/>
      <c r="F141" s="525"/>
      <c r="G141" s="522"/>
      <c r="H141" s="523"/>
      <c r="I141" s="526">
        <f t="shared" si="7"/>
        <v>0</v>
      </c>
      <c r="J141" s="527">
        <f t="shared" si="7"/>
        <v>0</v>
      </c>
      <c r="K141" s="525"/>
      <c r="L141" s="525" t="str">
        <f t="shared" si="8"/>
        <v/>
      </c>
      <c r="M141" s="518" t="str">
        <f t="shared" si="9"/>
        <v/>
      </c>
    </row>
    <row r="142" spans="1:13">
      <c r="A142" s="521">
        <f t="shared" si="0"/>
        <v>140</v>
      </c>
      <c r="B142" s="522"/>
      <c r="C142" s="523"/>
      <c r="D142" s="524"/>
      <c r="E142" s="522"/>
      <c r="F142" s="525"/>
      <c r="G142" s="522"/>
      <c r="H142" s="523"/>
      <c r="I142" s="526">
        <f t="shared" si="7"/>
        <v>0</v>
      </c>
      <c r="J142" s="527">
        <f t="shared" si="7"/>
        <v>0</v>
      </c>
      <c r="K142" s="525"/>
      <c r="L142" s="525" t="str">
        <f t="shared" si="8"/>
        <v/>
      </c>
      <c r="M142" s="518" t="str">
        <f t="shared" si="9"/>
        <v/>
      </c>
    </row>
    <row r="143" spans="1:13">
      <c r="A143" s="521">
        <f t="shared" si="0"/>
        <v>141</v>
      </c>
      <c r="B143" s="522"/>
      <c r="C143" s="523"/>
      <c r="D143" s="524"/>
      <c r="E143" s="522"/>
      <c r="F143" s="525"/>
      <c r="G143" s="522"/>
      <c r="H143" s="523"/>
      <c r="I143" s="526">
        <f t="shared" si="7"/>
        <v>0</v>
      </c>
      <c r="J143" s="527">
        <f t="shared" si="7"/>
        <v>0</v>
      </c>
      <c r="K143" s="525"/>
      <c r="L143" s="525" t="str">
        <f t="shared" si="8"/>
        <v/>
      </c>
      <c r="M143" s="518" t="str">
        <f t="shared" si="9"/>
        <v/>
      </c>
    </row>
    <row r="144" spans="1:13">
      <c r="A144" s="521">
        <f t="shared" si="0"/>
        <v>142</v>
      </c>
      <c r="B144" s="522"/>
      <c r="C144" s="523"/>
      <c r="D144" s="524"/>
      <c r="E144" s="522"/>
      <c r="F144" s="525"/>
      <c r="G144" s="522"/>
      <c r="H144" s="523"/>
      <c r="I144" s="526">
        <f t="shared" si="7"/>
        <v>0</v>
      </c>
      <c r="J144" s="527">
        <f t="shared" si="7"/>
        <v>0</v>
      </c>
      <c r="K144" s="525"/>
      <c r="L144" s="525" t="str">
        <f t="shared" si="8"/>
        <v/>
      </c>
      <c r="M144" s="518" t="str">
        <f t="shared" si="9"/>
        <v/>
      </c>
    </row>
    <row r="145" spans="1:13">
      <c r="A145" s="521">
        <f t="shared" si="0"/>
        <v>143</v>
      </c>
      <c r="B145" s="522"/>
      <c r="C145" s="523"/>
      <c r="D145" s="524"/>
      <c r="E145" s="522"/>
      <c r="F145" s="525"/>
      <c r="G145" s="522"/>
      <c r="H145" s="523"/>
      <c r="I145" s="526">
        <f t="shared" si="7"/>
        <v>0</v>
      </c>
      <c r="J145" s="527">
        <f t="shared" si="7"/>
        <v>0</v>
      </c>
      <c r="K145" s="525"/>
      <c r="L145" s="525" t="str">
        <f t="shared" si="8"/>
        <v/>
      </c>
      <c r="M145" s="518" t="str">
        <f t="shared" si="9"/>
        <v/>
      </c>
    </row>
    <row r="146" spans="1:13">
      <c r="A146" s="521">
        <f t="shared" si="0"/>
        <v>144</v>
      </c>
      <c r="B146" s="522"/>
      <c r="C146" s="523"/>
      <c r="D146" s="524"/>
      <c r="E146" s="522"/>
      <c r="F146" s="525"/>
      <c r="G146" s="522"/>
      <c r="H146" s="523"/>
      <c r="I146" s="526">
        <f t="shared" si="7"/>
        <v>0</v>
      </c>
      <c r="J146" s="527">
        <f t="shared" si="7"/>
        <v>0</v>
      </c>
      <c r="K146" s="525"/>
      <c r="L146" s="525" t="str">
        <f t="shared" si="8"/>
        <v/>
      </c>
      <c r="M146" s="518" t="str">
        <f t="shared" si="9"/>
        <v/>
      </c>
    </row>
    <row r="147" spans="1:13">
      <c r="A147" s="521">
        <f t="shared" si="0"/>
        <v>145</v>
      </c>
      <c r="B147" s="522"/>
      <c r="C147" s="523"/>
      <c r="D147" s="524"/>
      <c r="E147" s="522"/>
      <c r="F147" s="525"/>
      <c r="G147" s="522"/>
      <c r="H147" s="523"/>
      <c r="I147" s="526">
        <f t="shared" si="7"/>
        <v>0</v>
      </c>
      <c r="J147" s="527">
        <f t="shared" si="7"/>
        <v>0</v>
      </c>
      <c r="K147" s="525"/>
      <c r="L147" s="525" t="str">
        <f t="shared" si="8"/>
        <v/>
      </c>
      <c r="M147" s="518" t="str">
        <f t="shared" si="9"/>
        <v/>
      </c>
    </row>
    <row r="148" spans="1:13">
      <c r="A148" s="521">
        <f t="shared" si="0"/>
        <v>146</v>
      </c>
      <c r="B148" s="522"/>
      <c r="C148" s="523"/>
      <c r="D148" s="524"/>
      <c r="E148" s="522"/>
      <c r="F148" s="525"/>
      <c r="G148" s="522"/>
      <c r="H148" s="523"/>
      <c r="I148" s="526">
        <f t="shared" si="7"/>
        <v>0</v>
      </c>
      <c r="J148" s="527">
        <f t="shared" si="7"/>
        <v>0</v>
      </c>
      <c r="K148" s="525"/>
      <c r="L148" s="525" t="str">
        <f t="shared" si="8"/>
        <v/>
      </c>
      <c r="M148" s="518" t="str">
        <f t="shared" si="9"/>
        <v/>
      </c>
    </row>
    <row r="149" spans="1:13">
      <c r="A149" s="521">
        <f t="shared" si="0"/>
        <v>147</v>
      </c>
      <c r="B149" s="522"/>
      <c r="C149" s="523"/>
      <c r="D149" s="524"/>
      <c r="E149" s="522"/>
      <c r="F149" s="525"/>
      <c r="G149" s="522"/>
      <c r="H149" s="523"/>
      <c r="I149" s="526">
        <f t="shared" si="7"/>
        <v>0</v>
      </c>
      <c r="J149" s="527">
        <f t="shared" si="7"/>
        <v>0</v>
      </c>
      <c r="K149" s="525"/>
      <c r="L149" s="525" t="str">
        <f t="shared" si="8"/>
        <v/>
      </c>
      <c r="M149" s="518" t="str">
        <f t="shared" si="9"/>
        <v/>
      </c>
    </row>
    <row r="150" spans="1:13">
      <c r="A150" s="521">
        <f t="shared" si="0"/>
        <v>148</v>
      </c>
      <c r="B150" s="522"/>
      <c r="C150" s="523"/>
      <c r="D150" s="524"/>
      <c r="E150" s="522"/>
      <c r="F150" s="525"/>
      <c r="G150" s="522"/>
      <c r="H150" s="523"/>
      <c r="I150" s="526">
        <f t="shared" si="7"/>
        <v>0</v>
      </c>
      <c r="J150" s="527">
        <f t="shared" si="7"/>
        <v>0</v>
      </c>
      <c r="K150" s="525"/>
      <c r="L150" s="525" t="str">
        <f t="shared" si="8"/>
        <v/>
      </c>
      <c r="M150" s="518" t="str">
        <f t="shared" si="9"/>
        <v/>
      </c>
    </row>
    <row r="151" spans="1:13">
      <c r="A151" s="521">
        <f t="shared" si="0"/>
        <v>149</v>
      </c>
      <c r="B151" s="522"/>
      <c r="C151" s="523"/>
      <c r="D151" s="524"/>
      <c r="E151" s="522"/>
      <c r="F151" s="525"/>
      <c r="G151" s="522"/>
      <c r="H151" s="523"/>
      <c r="I151" s="526">
        <f t="shared" si="7"/>
        <v>0</v>
      </c>
      <c r="J151" s="527">
        <f t="shared" si="7"/>
        <v>0</v>
      </c>
      <c r="K151" s="525"/>
      <c r="L151" s="525" t="str">
        <f t="shared" si="8"/>
        <v/>
      </c>
      <c r="M151" s="518" t="str">
        <f t="shared" si="9"/>
        <v/>
      </c>
    </row>
    <row r="152" spans="1:13">
      <c r="A152" s="521">
        <f t="shared" si="0"/>
        <v>150</v>
      </c>
      <c r="B152" s="522"/>
      <c r="C152" s="523"/>
      <c r="D152" s="524"/>
      <c r="E152" s="522"/>
      <c r="F152" s="525"/>
      <c r="G152" s="522"/>
      <c r="H152" s="523"/>
      <c r="I152" s="526">
        <f t="shared" si="7"/>
        <v>0</v>
      </c>
      <c r="J152" s="527">
        <f t="shared" si="7"/>
        <v>0</v>
      </c>
      <c r="K152" s="525"/>
      <c r="L152" s="525" t="str">
        <f t="shared" si="8"/>
        <v/>
      </c>
      <c r="M152" s="518" t="str">
        <f t="shared" si="9"/>
        <v/>
      </c>
    </row>
    <row r="153" spans="1:13">
      <c r="A153" s="521">
        <f t="shared" si="0"/>
        <v>151</v>
      </c>
      <c r="B153" s="522"/>
      <c r="C153" s="523"/>
      <c r="D153" s="524"/>
      <c r="E153" s="522"/>
      <c r="F153" s="525"/>
      <c r="G153" s="522"/>
      <c r="H153" s="523"/>
      <c r="I153" s="526">
        <f t="shared" si="7"/>
        <v>0</v>
      </c>
      <c r="J153" s="527">
        <f t="shared" si="7"/>
        <v>0</v>
      </c>
      <c r="K153" s="525"/>
      <c r="L153" s="525" t="str">
        <f t="shared" si="8"/>
        <v/>
      </c>
      <c r="M153" s="518" t="str">
        <f t="shared" si="9"/>
        <v/>
      </c>
    </row>
    <row r="154" spans="1:13">
      <c r="A154" s="521">
        <f t="shared" si="0"/>
        <v>152</v>
      </c>
      <c r="B154" s="522"/>
      <c r="C154" s="523"/>
      <c r="D154" s="524"/>
      <c r="E154" s="522"/>
      <c r="F154" s="525"/>
      <c r="G154" s="522"/>
      <c r="H154" s="523"/>
      <c r="I154" s="526">
        <f t="shared" si="7"/>
        <v>0</v>
      </c>
      <c r="J154" s="527">
        <f t="shared" si="7"/>
        <v>0</v>
      </c>
      <c r="K154" s="525"/>
      <c r="L154" s="525" t="str">
        <f t="shared" si="8"/>
        <v/>
      </c>
      <c r="M154" s="518" t="str">
        <f t="shared" si="9"/>
        <v/>
      </c>
    </row>
    <row r="155" spans="1:13">
      <c r="A155" s="521">
        <f t="shared" si="0"/>
        <v>153</v>
      </c>
      <c r="B155" s="522"/>
      <c r="C155" s="523"/>
      <c r="D155" s="524"/>
      <c r="E155" s="522"/>
      <c r="F155" s="525"/>
      <c r="G155" s="522"/>
      <c r="H155" s="523"/>
      <c r="I155" s="526">
        <f t="shared" si="7"/>
        <v>0</v>
      </c>
      <c r="J155" s="527">
        <f t="shared" si="7"/>
        <v>0</v>
      </c>
      <c r="K155" s="525"/>
      <c r="L155" s="525" t="str">
        <f t="shared" si="8"/>
        <v/>
      </c>
      <c r="M155" s="518" t="str">
        <f t="shared" si="9"/>
        <v/>
      </c>
    </row>
    <row r="156" spans="1:13">
      <c r="A156" s="521">
        <f t="shared" si="0"/>
        <v>154</v>
      </c>
      <c r="B156" s="522"/>
      <c r="C156" s="523"/>
      <c r="D156" s="524"/>
      <c r="E156" s="522"/>
      <c r="F156" s="525"/>
      <c r="G156" s="522"/>
      <c r="H156" s="523"/>
      <c r="I156" s="526">
        <f t="shared" si="7"/>
        <v>0</v>
      </c>
      <c r="J156" s="527">
        <f t="shared" si="7"/>
        <v>0</v>
      </c>
      <c r="K156" s="525"/>
      <c r="L156" s="525" t="str">
        <f t="shared" si="8"/>
        <v/>
      </c>
      <c r="M156" s="518" t="str">
        <f t="shared" si="9"/>
        <v/>
      </c>
    </row>
    <row r="157" spans="1:13">
      <c r="A157" s="521">
        <f t="shared" si="0"/>
        <v>155</v>
      </c>
      <c r="B157" s="522"/>
      <c r="C157" s="523"/>
      <c r="D157" s="524"/>
      <c r="E157" s="522"/>
      <c r="F157" s="525"/>
      <c r="G157" s="522"/>
      <c r="H157" s="523"/>
      <c r="I157" s="526">
        <f t="shared" si="7"/>
        <v>0</v>
      </c>
      <c r="J157" s="527">
        <f t="shared" si="7"/>
        <v>0</v>
      </c>
      <c r="K157" s="525"/>
      <c r="L157" s="525" t="str">
        <f t="shared" si="8"/>
        <v/>
      </c>
      <c r="M157" s="518" t="str">
        <f t="shared" si="9"/>
        <v/>
      </c>
    </row>
    <row r="158" spans="1:13">
      <c r="A158" s="521">
        <f t="shared" si="0"/>
        <v>156</v>
      </c>
      <c r="B158" s="522"/>
      <c r="C158" s="523"/>
      <c r="D158" s="524"/>
      <c r="E158" s="522"/>
      <c r="F158" s="525"/>
      <c r="G158" s="522"/>
      <c r="H158" s="523"/>
      <c r="I158" s="526">
        <f t="shared" si="7"/>
        <v>0</v>
      </c>
      <c r="J158" s="527">
        <f t="shared" si="7"/>
        <v>0</v>
      </c>
      <c r="K158" s="525"/>
      <c r="L158" s="525" t="str">
        <f t="shared" si="8"/>
        <v/>
      </c>
      <c r="M158" s="518" t="str">
        <f t="shared" si="9"/>
        <v/>
      </c>
    </row>
    <row r="159" spans="1:13">
      <c r="A159" s="521">
        <f t="shared" si="0"/>
        <v>157</v>
      </c>
      <c r="B159" s="522"/>
      <c r="C159" s="523"/>
      <c r="D159" s="524"/>
      <c r="E159" s="522"/>
      <c r="F159" s="525"/>
      <c r="G159" s="522"/>
      <c r="H159" s="523"/>
      <c r="I159" s="526">
        <f t="shared" si="7"/>
        <v>0</v>
      </c>
      <c r="J159" s="527">
        <f t="shared" si="7"/>
        <v>0</v>
      </c>
      <c r="K159" s="525"/>
      <c r="L159" s="525" t="str">
        <f t="shared" si="8"/>
        <v/>
      </c>
      <c r="M159" s="518" t="str">
        <f t="shared" si="9"/>
        <v/>
      </c>
    </row>
    <row r="160" spans="1:13">
      <c r="A160" s="521">
        <f t="shared" si="0"/>
        <v>158</v>
      </c>
      <c r="B160" s="522"/>
      <c r="C160" s="523"/>
      <c r="D160" s="524"/>
      <c r="E160" s="522"/>
      <c r="F160" s="525"/>
      <c r="G160" s="522"/>
      <c r="H160" s="523"/>
      <c r="I160" s="526">
        <f t="shared" si="7"/>
        <v>0</v>
      </c>
      <c r="J160" s="527">
        <f t="shared" si="7"/>
        <v>0</v>
      </c>
      <c r="K160" s="525"/>
      <c r="L160" s="525" t="str">
        <f t="shared" si="8"/>
        <v/>
      </c>
      <c r="M160" s="518" t="str">
        <f t="shared" si="9"/>
        <v/>
      </c>
    </row>
    <row r="161" spans="1:13">
      <c r="A161" s="521">
        <f t="shared" si="0"/>
        <v>159</v>
      </c>
      <c r="B161" s="522"/>
      <c r="C161" s="523"/>
      <c r="D161" s="524"/>
      <c r="E161" s="522"/>
      <c r="F161" s="525"/>
      <c r="G161" s="522"/>
      <c r="H161" s="523"/>
      <c r="I161" s="526">
        <f t="shared" si="7"/>
        <v>0</v>
      </c>
      <c r="J161" s="527">
        <f t="shared" si="7"/>
        <v>0</v>
      </c>
      <c r="K161" s="525"/>
      <c r="L161" s="525" t="str">
        <f t="shared" si="8"/>
        <v/>
      </c>
      <c r="M161" s="518" t="str">
        <f t="shared" si="9"/>
        <v/>
      </c>
    </row>
    <row r="162" spans="1:13">
      <c r="A162" s="521">
        <f t="shared" si="0"/>
        <v>160</v>
      </c>
      <c r="B162" s="522"/>
      <c r="C162" s="523"/>
      <c r="D162" s="524"/>
      <c r="E162" s="522"/>
      <c r="F162" s="525"/>
      <c r="G162" s="522"/>
      <c r="H162" s="523"/>
      <c r="I162" s="526">
        <f t="shared" si="7"/>
        <v>0</v>
      </c>
      <c r="J162" s="527">
        <f t="shared" si="7"/>
        <v>0</v>
      </c>
      <c r="K162" s="525"/>
      <c r="L162" s="525" t="str">
        <f t="shared" si="8"/>
        <v/>
      </c>
      <c r="M162" s="518" t="str">
        <f t="shared" si="9"/>
        <v/>
      </c>
    </row>
    <row r="163" spans="1:13">
      <c r="A163" s="521">
        <f t="shared" si="0"/>
        <v>161</v>
      </c>
      <c r="B163" s="522"/>
      <c r="C163" s="523"/>
      <c r="D163" s="524"/>
      <c r="E163" s="522"/>
      <c r="F163" s="525"/>
      <c r="G163" s="522"/>
      <c r="H163" s="523"/>
      <c r="I163" s="526">
        <f t="shared" si="7"/>
        <v>0</v>
      </c>
      <c r="J163" s="527">
        <f t="shared" si="7"/>
        <v>0</v>
      </c>
      <c r="K163" s="525"/>
      <c r="L163" s="525" t="str">
        <f t="shared" si="8"/>
        <v/>
      </c>
      <c r="M163" s="518" t="str">
        <f t="shared" si="9"/>
        <v/>
      </c>
    </row>
    <row r="164" spans="1:13">
      <c r="A164" s="521">
        <f t="shared" si="0"/>
        <v>162</v>
      </c>
      <c r="B164" s="522"/>
      <c r="C164" s="523"/>
      <c r="D164" s="524"/>
      <c r="E164" s="522"/>
      <c r="F164" s="525"/>
      <c r="G164" s="522"/>
      <c r="H164" s="523"/>
      <c r="I164" s="526">
        <f t="shared" si="7"/>
        <v>0</v>
      </c>
      <c r="J164" s="527">
        <f t="shared" si="7"/>
        <v>0</v>
      </c>
      <c r="K164" s="525"/>
      <c r="L164" s="525" t="str">
        <f t="shared" si="8"/>
        <v/>
      </c>
      <c r="M164" s="518" t="str">
        <f t="shared" si="9"/>
        <v/>
      </c>
    </row>
    <row r="165" spans="1:13">
      <c r="A165" s="521">
        <f t="shared" si="0"/>
        <v>163</v>
      </c>
      <c r="B165" s="522"/>
      <c r="C165" s="523"/>
      <c r="D165" s="524"/>
      <c r="E165" s="522"/>
      <c r="F165" s="525"/>
      <c r="G165" s="522"/>
      <c r="H165" s="523"/>
      <c r="I165" s="526">
        <f t="shared" si="7"/>
        <v>0</v>
      </c>
      <c r="J165" s="527">
        <f t="shared" si="7"/>
        <v>0</v>
      </c>
      <c r="K165" s="525"/>
      <c r="L165" s="525" t="str">
        <f t="shared" si="8"/>
        <v/>
      </c>
      <c r="M165" s="518" t="str">
        <f t="shared" si="9"/>
        <v/>
      </c>
    </row>
    <row r="166" spans="1:13">
      <c r="A166" s="521">
        <f t="shared" si="0"/>
        <v>164</v>
      </c>
      <c r="B166" s="522"/>
      <c r="C166" s="523"/>
      <c r="D166" s="524"/>
      <c r="E166" s="522"/>
      <c r="F166" s="525"/>
      <c r="G166" s="522"/>
      <c r="H166" s="523"/>
      <c r="I166" s="526">
        <f t="shared" si="7"/>
        <v>0</v>
      </c>
      <c r="J166" s="527">
        <f t="shared" si="7"/>
        <v>0</v>
      </c>
      <c r="K166" s="525"/>
      <c r="L166" s="525" t="str">
        <f t="shared" si="8"/>
        <v/>
      </c>
      <c r="M166" s="518" t="str">
        <f t="shared" si="9"/>
        <v/>
      </c>
    </row>
    <row r="167" spans="1:13">
      <c r="A167" s="521">
        <f t="shared" si="0"/>
        <v>165</v>
      </c>
      <c r="B167" s="522"/>
      <c r="C167" s="523"/>
      <c r="D167" s="524"/>
      <c r="E167" s="522"/>
      <c r="F167" s="525"/>
      <c r="G167" s="522"/>
      <c r="H167" s="523"/>
      <c r="I167" s="526">
        <f t="shared" si="7"/>
        <v>0</v>
      </c>
      <c r="J167" s="527">
        <f t="shared" si="7"/>
        <v>0</v>
      </c>
      <c r="K167" s="525"/>
      <c r="L167" s="525" t="str">
        <f t="shared" si="8"/>
        <v/>
      </c>
      <c r="M167" s="518" t="str">
        <f t="shared" si="9"/>
        <v/>
      </c>
    </row>
    <row r="168" spans="1:13">
      <c r="A168" s="521">
        <f t="shared" si="0"/>
        <v>166</v>
      </c>
      <c r="B168" s="522"/>
      <c r="C168" s="523"/>
      <c r="D168" s="524"/>
      <c r="E168" s="522"/>
      <c r="F168" s="525"/>
      <c r="G168" s="522"/>
      <c r="H168" s="523"/>
      <c r="I168" s="526">
        <f t="shared" si="7"/>
        <v>0</v>
      </c>
      <c r="J168" s="527">
        <f t="shared" si="7"/>
        <v>0</v>
      </c>
      <c r="K168" s="525"/>
      <c r="L168" s="525" t="str">
        <f t="shared" si="8"/>
        <v/>
      </c>
      <c r="M168" s="518" t="str">
        <f t="shared" si="9"/>
        <v/>
      </c>
    </row>
    <row r="169" spans="1:13">
      <c r="A169" s="521">
        <f t="shared" si="0"/>
        <v>167</v>
      </c>
      <c r="B169" s="522"/>
      <c r="C169" s="523"/>
      <c r="D169" s="524"/>
      <c r="E169" s="522"/>
      <c r="F169" s="525"/>
      <c r="G169" s="522"/>
      <c r="H169" s="523"/>
      <c r="I169" s="526">
        <f t="shared" si="7"/>
        <v>0</v>
      </c>
      <c r="J169" s="527">
        <f t="shared" si="7"/>
        <v>0</v>
      </c>
      <c r="K169" s="525"/>
      <c r="L169" s="525" t="str">
        <f t="shared" si="8"/>
        <v/>
      </c>
      <c r="M169" s="518" t="str">
        <f t="shared" si="9"/>
        <v/>
      </c>
    </row>
    <row r="170" spans="1:13">
      <c r="A170" s="521">
        <f t="shared" si="0"/>
        <v>168</v>
      </c>
      <c r="B170" s="522"/>
      <c r="C170" s="523"/>
      <c r="D170" s="524"/>
      <c r="E170" s="522"/>
      <c r="F170" s="525"/>
      <c r="G170" s="522"/>
      <c r="H170" s="523"/>
      <c r="I170" s="526">
        <f t="shared" si="7"/>
        <v>0</v>
      </c>
      <c r="J170" s="527">
        <f t="shared" si="7"/>
        <v>0</v>
      </c>
      <c r="K170" s="525"/>
      <c r="L170" s="525" t="str">
        <f t="shared" si="8"/>
        <v/>
      </c>
      <c r="M170" s="518" t="str">
        <f t="shared" si="9"/>
        <v/>
      </c>
    </row>
    <row r="171" spans="1:13">
      <c r="A171" s="521">
        <f t="shared" si="0"/>
        <v>169</v>
      </c>
      <c r="B171" s="522"/>
      <c r="C171" s="523"/>
      <c r="D171" s="524"/>
      <c r="E171" s="522"/>
      <c r="F171" s="525"/>
      <c r="G171" s="522"/>
      <c r="H171" s="523"/>
      <c r="I171" s="526">
        <f t="shared" si="7"/>
        <v>0</v>
      </c>
      <c r="J171" s="527">
        <f t="shared" si="7"/>
        <v>0</v>
      </c>
      <c r="K171" s="525"/>
      <c r="L171" s="525" t="str">
        <f t="shared" si="8"/>
        <v/>
      </c>
      <c r="M171" s="518" t="str">
        <f t="shared" si="9"/>
        <v/>
      </c>
    </row>
    <row r="172" spans="1:13">
      <c r="A172" s="521">
        <f t="shared" si="0"/>
        <v>170</v>
      </c>
      <c r="B172" s="522"/>
      <c r="C172" s="523"/>
      <c r="D172" s="524"/>
      <c r="E172" s="522"/>
      <c r="F172" s="525"/>
      <c r="G172" s="522"/>
      <c r="H172" s="523"/>
      <c r="I172" s="526">
        <f t="shared" si="7"/>
        <v>0</v>
      </c>
      <c r="J172" s="527">
        <f t="shared" si="7"/>
        <v>0</v>
      </c>
      <c r="K172" s="525"/>
      <c r="L172" s="525" t="str">
        <f t="shared" si="8"/>
        <v/>
      </c>
      <c r="M172" s="518" t="str">
        <f t="shared" si="9"/>
        <v/>
      </c>
    </row>
    <row r="173" spans="1:13">
      <c r="A173" s="521">
        <f t="shared" si="0"/>
        <v>171</v>
      </c>
      <c r="B173" s="522"/>
      <c r="C173" s="523"/>
      <c r="D173" s="524"/>
      <c r="E173" s="522"/>
      <c r="F173" s="525"/>
      <c r="G173" s="522"/>
      <c r="H173" s="523"/>
      <c r="I173" s="526">
        <f t="shared" si="7"/>
        <v>0</v>
      </c>
      <c r="J173" s="527">
        <f t="shared" si="7"/>
        <v>0</v>
      </c>
      <c r="K173" s="525"/>
      <c r="L173" s="525" t="str">
        <f t="shared" si="8"/>
        <v/>
      </c>
      <c r="M173" s="518" t="str">
        <f t="shared" si="9"/>
        <v/>
      </c>
    </row>
    <row r="174" spans="1:13">
      <c r="A174" s="521">
        <f t="shared" si="0"/>
        <v>172</v>
      </c>
      <c r="B174" s="522"/>
      <c r="C174" s="523"/>
      <c r="D174" s="524"/>
      <c r="E174" s="522"/>
      <c r="F174" s="525"/>
      <c r="G174" s="522"/>
      <c r="H174" s="523"/>
      <c r="I174" s="526">
        <f t="shared" si="7"/>
        <v>0</v>
      </c>
      <c r="J174" s="527">
        <f t="shared" si="7"/>
        <v>0</v>
      </c>
      <c r="K174" s="525"/>
      <c r="L174" s="525" t="str">
        <f t="shared" si="8"/>
        <v/>
      </c>
      <c r="M174" s="518" t="str">
        <f t="shared" si="9"/>
        <v/>
      </c>
    </row>
    <row r="175" spans="1:13">
      <c r="A175" s="521">
        <f t="shared" si="0"/>
        <v>173</v>
      </c>
      <c r="B175" s="522"/>
      <c r="C175" s="523"/>
      <c r="D175" s="524"/>
      <c r="E175" s="522"/>
      <c r="F175" s="525"/>
      <c r="G175" s="522"/>
      <c r="H175" s="523"/>
      <c r="I175" s="526">
        <f t="shared" si="7"/>
        <v>0</v>
      </c>
      <c r="J175" s="527">
        <f t="shared" si="7"/>
        <v>0</v>
      </c>
      <c r="K175" s="525"/>
      <c r="L175" s="525" t="str">
        <f t="shared" si="8"/>
        <v/>
      </c>
      <c r="M175" s="518" t="str">
        <f t="shared" si="9"/>
        <v/>
      </c>
    </row>
    <row r="176" spans="1:13">
      <c r="A176" s="521">
        <f t="shared" si="0"/>
        <v>174</v>
      </c>
      <c r="B176" s="522"/>
      <c r="C176" s="523"/>
      <c r="D176" s="524"/>
      <c r="E176" s="522"/>
      <c r="F176" s="525"/>
      <c r="G176" s="522"/>
      <c r="H176" s="523"/>
      <c r="I176" s="526">
        <f t="shared" si="7"/>
        <v>0</v>
      </c>
      <c r="J176" s="527">
        <f t="shared" si="7"/>
        <v>0</v>
      </c>
      <c r="K176" s="525"/>
      <c r="L176" s="525" t="str">
        <f t="shared" si="8"/>
        <v/>
      </c>
      <c r="M176" s="518" t="str">
        <f t="shared" si="9"/>
        <v/>
      </c>
    </row>
    <row r="177" spans="1:13">
      <c r="A177" s="521">
        <f t="shared" si="0"/>
        <v>175</v>
      </c>
      <c r="B177" s="522"/>
      <c r="C177" s="523"/>
      <c r="D177" s="524"/>
      <c r="E177" s="522"/>
      <c r="F177" s="525"/>
      <c r="G177" s="522"/>
      <c r="H177" s="523"/>
      <c r="I177" s="526">
        <f t="shared" si="7"/>
        <v>0</v>
      </c>
      <c r="J177" s="527">
        <f t="shared" si="7"/>
        <v>0</v>
      </c>
      <c r="K177" s="525"/>
      <c r="L177" s="525" t="str">
        <f t="shared" si="8"/>
        <v/>
      </c>
      <c r="M177" s="518" t="str">
        <f t="shared" si="9"/>
        <v/>
      </c>
    </row>
    <row r="178" spans="1:13">
      <c r="A178" s="521">
        <f t="shared" si="0"/>
        <v>176</v>
      </c>
      <c r="B178" s="522"/>
      <c r="C178" s="523"/>
      <c r="D178" s="524"/>
      <c r="E178" s="522"/>
      <c r="F178" s="525"/>
      <c r="G178" s="522"/>
      <c r="H178" s="523"/>
      <c r="I178" s="526">
        <f t="shared" si="7"/>
        <v>0</v>
      </c>
      <c r="J178" s="527">
        <f t="shared" si="7"/>
        <v>0</v>
      </c>
      <c r="K178" s="525"/>
      <c r="L178" s="525" t="str">
        <f t="shared" si="8"/>
        <v/>
      </c>
      <c r="M178" s="518" t="str">
        <f t="shared" si="9"/>
        <v/>
      </c>
    </row>
    <row r="179" spans="1:13">
      <c r="A179" s="521">
        <f t="shared" si="0"/>
        <v>177</v>
      </c>
      <c r="B179" s="522"/>
      <c r="C179" s="523"/>
      <c r="D179" s="524"/>
      <c r="E179" s="522"/>
      <c r="F179" s="525"/>
      <c r="G179" s="522"/>
      <c r="H179" s="523"/>
      <c r="I179" s="526">
        <f t="shared" si="7"/>
        <v>0</v>
      </c>
      <c r="J179" s="527">
        <f t="shared" si="7"/>
        <v>0</v>
      </c>
      <c r="K179" s="525"/>
      <c r="L179" s="525" t="str">
        <f t="shared" si="8"/>
        <v/>
      </c>
      <c r="M179" s="518" t="str">
        <f t="shared" si="9"/>
        <v/>
      </c>
    </row>
    <row r="180" spans="1:13">
      <c r="A180" s="521">
        <f t="shared" si="0"/>
        <v>178</v>
      </c>
      <c r="B180" s="522"/>
      <c r="C180" s="523"/>
      <c r="D180" s="524"/>
      <c r="E180" s="522"/>
      <c r="F180" s="525"/>
      <c r="G180" s="522"/>
      <c r="H180" s="523"/>
      <c r="I180" s="526">
        <f t="shared" si="7"/>
        <v>0</v>
      </c>
      <c r="J180" s="527">
        <f t="shared" si="7"/>
        <v>0</v>
      </c>
      <c r="K180" s="525"/>
      <c r="L180" s="525" t="str">
        <f t="shared" si="8"/>
        <v/>
      </c>
      <c r="M180" s="518" t="str">
        <f t="shared" si="9"/>
        <v/>
      </c>
    </row>
    <row r="181" spans="1:13">
      <c r="A181" s="521">
        <f t="shared" si="0"/>
        <v>179</v>
      </c>
      <c r="B181" s="522"/>
      <c r="C181" s="523"/>
      <c r="D181" s="524"/>
      <c r="E181" s="522"/>
      <c r="F181" s="525"/>
      <c r="G181" s="522"/>
      <c r="H181" s="523"/>
      <c r="I181" s="526">
        <f t="shared" si="7"/>
        <v>0</v>
      </c>
      <c r="J181" s="527">
        <f t="shared" si="7"/>
        <v>0</v>
      </c>
      <c r="K181" s="525"/>
      <c r="L181" s="525" t="str">
        <f t="shared" si="8"/>
        <v/>
      </c>
      <c r="M181" s="518" t="str">
        <f t="shared" si="9"/>
        <v/>
      </c>
    </row>
    <row r="182" spans="1:13">
      <c r="A182" s="521">
        <f t="shared" si="0"/>
        <v>180</v>
      </c>
      <c r="B182" s="522"/>
      <c r="C182" s="523"/>
      <c r="D182" s="524"/>
      <c r="E182" s="522"/>
      <c r="F182" s="525"/>
      <c r="G182" s="522"/>
      <c r="H182" s="523"/>
      <c r="I182" s="526">
        <f t="shared" si="7"/>
        <v>0</v>
      </c>
      <c r="J182" s="527">
        <f t="shared" si="7"/>
        <v>0</v>
      </c>
      <c r="K182" s="525"/>
      <c r="L182" s="525" t="str">
        <f t="shared" si="8"/>
        <v/>
      </c>
      <c r="M182" s="518" t="str">
        <f t="shared" si="9"/>
        <v/>
      </c>
    </row>
    <row r="183" spans="1:13">
      <c r="A183" s="521">
        <f t="shared" si="0"/>
        <v>181</v>
      </c>
      <c r="B183" s="522"/>
      <c r="C183" s="523"/>
      <c r="D183" s="524"/>
      <c r="E183" s="522"/>
      <c r="F183" s="525"/>
      <c r="G183" s="522"/>
      <c r="H183" s="523"/>
      <c r="I183" s="526">
        <f t="shared" si="7"/>
        <v>0</v>
      </c>
      <c r="J183" s="527">
        <f t="shared" si="7"/>
        <v>0</v>
      </c>
      <c r="K183" s="525"/>
      <c r="L183" s="525" t="str">
        <f t="shared" si="8"/>
        <v/>
      </c>
      <c r="M183" s="518" t="str">
        <f t="shared" si="9"/>
        <v/>
      </c>
    </row>
    <row r="184" spans="1:13">
      <c r="A184" s="521">
        <f t="shared" si="0"/>
        <v>182</v>
      </c>
      <c r="B184" s="522"/>
      <c r="C184" s="523"/>
      <c r="D184" s="524"/>
      <c r="E184" s="522"/>
      <c r="F184" s="525"/>
      <c r="G184" s="522"/>
      <c r="H184" s="523"/>
      <c r="I184" s="526">
        <f t="shared" si="7"/>
        <v>0</v>
      </c>
      <c r="J184" s="527">
        <f t="shared" si="7"/>
        <v>0</v>
      </c>
      <c r="K184" s="525"/>
      <c r="L184" s="525" t="str">
        <f t="shared" si="8"/>
        <v/>
      </c>
      <c r="M184" s="518" t="str">
        <f t="shared" si="9"/>
        <v/>
      </c>
    </row>
    <row r="185" spans="1:13">
      <c r="A185" s="521">
        <f t="shared" si="0"/>
        <v>183</v>
      </c>
      <c r="B185" s="522"/>
      <c r="C185" s="523"/>
      <c r="D185" s="524"/>
      <c r="E185" s="522"/>
      <c r="F185" s="525"/>
      <c r="G185" s="522"/>
      <c r="H185" s="523"/>
      <c r="I185" s="526">
        <f t="shared" si="7"/>
        <v>0</v>
      </c>
      <c r="J185" s="527">
        <f t="shared" si="7"/>
        <v>0</v>
      </c>
      <c r="K185" s="525"/>
      <c r="L185" s="525" t="str">
        <f t="shared" si="8"/>
        <v/>
      </c>
      <c r="M185" s="518" t="str">
        <f t="shared" si="9"/>
        <v/>
      </c>
    </row>
    <row r="186" spans="1:13">
      <c r="A186" s="521">
        <f t="shared" si="0"/>
        <v>184</v>
      </c>
      <c r="B186" s="522"/>
      <c r="C186" s="523"/>
      <c r="D186" s="524"/>
      <c r="E186" s="522"/>
      <c r="F186" s="525"/>
      <c r="G186" s="522"/>
      <c r="H186" s="523"/>
      <c r="I186" s="526">
        <f t="shared" si="7"/>
        <v>0</v>
      </c>
      <c r="J186" s="527">
        <f t="shared" si="7"/>
        <v>0</v>
      </c>
      <c r="K186" s="525"/>
      <c r="L186" s="525" t="str">
        <f t="shared" si="8"/>
        <v/>
      </c>
      <c r="M186" s="518" t="str">
        <f t="shared" si="9"/>
        <v/>
      </c>
    </row>
    <row r="187" spans="1:13">
      <c r="A187" s="521">
        <f t="shared" si="0"/>
        <v>185</v>
      </c>
      <c r="B187" s="522"/>
      <c r="C187" s="523"/>
      <c r="D187" s="524"/>
      <c r="E187" s="522"/>
      <c r="F187" s="525"/>
      <c r="G187" s="522"/>
      <c r="H187" s="523"/>
      <c r="I187" s="526">
        <f t="shared" si="7"/>
        <v>0</v>
      </c>
      <c r="J187" s="527">
        <f t="shared" si="7"/>
        <v>0</v>
      </c>
      <c r="K187" s="525"/>
      <c r="L187" s="525" t="str">
        <f t="shared" si="8"/>
        <v/>
      </c>
      <c r="M187" s="518" t="str">
        <f t="shared" si="9"/>
        <v/>
      </c>
    </row>
    <row r="188" spans="1:13">
      <c r="A188" s="521">
        <f t="shared" si="0"/>
        <v>186</v>
      </c>
      <c r="B188" s="522"/>
      <c r="C188" s="523"/>
      <c r="D188" s="524"/>
      <c r="E188" s="522"/>
      <c r="F188" s="525"/>
      <c r="G188" s="522"/>
      <c r="H188" s="523"/>
      <c r="I188" s="526">
        <f t="shared" si="7"/>
        <v>0</v>
      </c>
      <c r="J188" s="527">
        <f t="shared" si="7"/>
        <v>0</v>
      </c>
      <c r="K188" s="525"/>
      <c r="L188" s="525" t="str">
        <f t="shared" si="8"/>
        <v/>
      </c>
      <c r="M188" s="518" t="str">
        <f t="shared" si="9"/>
        <v/>
      </c>
    </row>
    <row r="189" spans="1:13">
      <c r="A189" s="521">
        <f t="shared" si="0"/>
        <v>187</v>
      </c>
      <c r="B189" s="522"/>
      <c r="C189" s="523"/>
      <c r="D189" s="524"/>
      <c r="E189" s="522"/>
      <c r="F189" s="525"/>
      <c r="G189" s="522"/>
      <c r="H189" s="523"/>
      <c r="I189" s="526">
        <f t="shared" si="7"/>
        <v>0</v>
      </c>
      <c r="J189" s="527">
        <f t="shared" si="7"/>
        <v>0</v>
      </c>
      <c r="K189" s="525"/>
      <c r="L189" s="525" t="str">
        <f t="shared" si="8"/>
        <v/>
      </c>
      <c r="M189" s="518" t="str">
        <f t="shared" si="9"/>
        <v/>
      </c>
    </row>
    <row r="190" spans="1:13">
      <c r="A190" s="521">
        <f t="shared" si="0"/>
        <v>188</v>
      </c>
      <c r="B190" s="522"/>
      <c r="C190" s="523"/>
      <c r="D190" s="524"/>
      <c r="E190" s="522"/>
      <c r="F190" s="525"/>
      <c r="G190" s="522"/>
      <c r="H190" s="523"/>
      <c r="I190" s="526">
        <f t="shared" si="7"/>
        <v>0</v>
      </c>
      <c r="J190" s="527">
        <f t="shared" si="7"/>
        <v>0</v>
      </c>
      <c r="K190" s="525"/>
      <c r="L190" s="525" t="str">
        <f t="shared" si="8"/>
        <v/>
      </c>
      <c r="M190" s="518" t="str">
        <f t="shared" si="9"/>
        <v/>
      </c>
    </row>
    <row r="191" spans="1:13">
      <c r="A191" s="521">
        <f t="shared" si="0"/>
        <v>189</v>
      </c>
      <c r="B191" s="522"/>
      <c r="C191" s="523"/>
      <c r="D191" s="524"/>
      <c r="E191" s="522"/>
      <c r="F191" s="525"/>
      <c r="G191" s="522"/>
      <c r="H191" s="523"/>
      <c r="I191" s="526">
        <f t="shared" si="7"/>
        <v>0</v>
      </c>
      <c r="J191" s="527">
        <f t="shared" si="7"/>
        <v>0</v>
      </c>
      <c r="K191" s="525"/>
      <c r="L191" s="525" t="str">
        <f t="shared" si="8"/>
        <v/>
      </c>
      <c r="M191" s="518" t="str">
        <f t="shared" si="9"/>
        <v/>
      </c>
    </row>
    <row r="192" spans="1:13">
      <c r="A192" s="521">
        <f t="shared" si="0"/>
        <v>190</v>
      </c>
      <c r="B192" s="522"/>
      <c r="C192" s="523"/>
      <c r="D192" s="524"/>
      <c r="E192" s="522"/>
      <c r="F192" s="525"/>
      <c r="G192" s="522"/>
      <c r="H192" s="523"/>
      <c r="I192" s="526">
        <f t="shared" si="7"/>
        <v>0</v>
      </c>
      <c r="J192" s="527">
        <f t="shared" si="7"/>
        <v>0</v>
      </c>
      <c r="K192" s="525"/>
      <c r="L192" s="525" t="str">
        <f t="shared" si="8"/>
        <v/>
      </c>
      <c r="M192" s="518" t="str">
        <f t="shared" si="9"/>
        <v/>
      </c>
    </row>
    <row r="193" spans="1:13">
      <c r="A193" s="521">
        <f t="shared" si="0"/>
        <v>191</v>
      </c>
      <c r="B193" s="522"/>
      <c r="C193" s="523"/>
      <c r="D193" s="524"/>
      <c r="E193" s="522"/>
      <c r="F193" s="525"/>
      <c r="G193" s="522"/>
      <c r="H193" s="523"/>
      <c r="I193" s="526">
        <f t="shared" si="7"/>
        <v>0</v>
      </c>
      <c r="J193" s="527">
        <f t="shared" si="7"/>
        <v>0</v>
      </c>
      <c r="K193" s="525"/>
      <c r="L193" s="525" t="str">
        <f t="shared" si="8"/>
        <v/>
      </c>
      <c r="M193" s="518" t="str">
        <f t="shared" si="9"/>
        <v/>
      </c>
    </row>
    <row r="194" spans="1:13">
      <c r="A194" s="521">
        <f t="shared" si="0"/>
        <v>192</v>
      </c>
      <c r="B194" s="522"/>
      <c r="C194" s="523"/>
      <c r="D194" s="524"/>
      <c r="E194" s="522"/>
      <c r="F194" s="525"/>
      <c r="G194" s="522"/>
      <c r="H194" s="523"/>
      <c r="I194" s="526">
        <f t="shared" si="7"/>
        <v>0</v>
      </c>
      <c r="J194" s="527">
        <f t="shared" si="7"/>
        <v>0</v>
      </c>
      <c r="K194" s="525"/>
      <c r="L194" s="525" t="str">
        <f t="shared" si="8"/>
        <v/>
      </c>
      <c r="M194" s="518" t="str">
        <f t="shared" si="9"/>
        <v/>
      </c>
    </row>
    <row r="195" spans="1:13">
      <c r="A195" s="521">
        <f t="shared" si="0"/>
        <v>193</v>
      </c>
      <c r="B195" s="522"/>
      <c r="C195" s="523"/>
      <c r="D195" s="524"/>
      <c r="E195" s="522"/>
      <c r="F195" s="525"/>
      <c r="G195" s="522"/>
      <c r="H195" s="523"/>
      <c r="I195" s="526">
        <f t="shared" si="7"/>
        <v>0</v>
      </c>
      <c r="J195" s="527">
        <f t="shared" si="7"/>
        <v>0</v>
      </c>
      <c r="K195" s="525"/>
      <c r="L195" s="525" t="str">
        <f t="shared" si="8"/>
        <v/>
      </c>
      <c r="M195" s="518" t="str">
        <f t="shared" si="9"/>
        <v/>
      </c>
    </row>
    <row r="196" spans="1:13">
      <c r="A196" s="521">
        <f t="shared" si="0"/>
        <v>194</v>
      </c>
      <c r="B196" s="522"/>
      <c r="C196" s="523"/>
      <c r="D196" s="524"/>
      <c r="E196" s="522"/>
      <c r="F196" s="525"/>
      <c r="G196" s="522"/>
      <c r="H196" s="523"/>
      <c r="I196" s="526">
        <f t="shared" ref="I196:J259" si="10">D196</f>
        <v>0</v>
      </c>
      <c r="J196" s="527">
        <f t="shared" si="10"/>
        <v>0</v>
      </c>
      <c r="K196" s="525"/>
      <c r="L196" s="525" t="str">
        <f t="shared" ref="L196:L259" si="11">IF(AND(F196=0,K196=0),"",K196-F196)</f>
        <v/>
      </c>
      <c r="M196" s="518" t="str">
        <f t="shared" si="9"/>
        <v/>
      </c>
    </row>
    <row r="197" spans="1:13">
      <c r="A197" s="521">
        <f t="shared" si="0"/>
        <v>195</v>
      </c>
      <c r="B197" s="522"/>
      <c r="C197" s="523"/>
      <c r="D197" s="524"/>
      <c r="E197" s="522"/>
      <c r="F197" s="525"/>
      <c r="G197" s="522"/>
      <c r="H197" s="523"/>
      <c r="I197" s="526">
        <f t="shared" si="10"/>
        <v>0</v>
      </c>
      <c r="J197" s="527">
        <f t="shared" si="10"/>
        <v>0</v>
      </c>
      <c r="K197" s="525"/>
      <c r="L197" s="525" t="str">
        <f t="shared" si="11"/>
        <v/>
      </c>
      <c r="M197" s="518" t="str">
        <f t="shared" ref="M197:M260" si="12">IF(OR(F197&gt;0,K197&gt;0),"印刷範囲","")</f>
        <v/>
      </c>
    </row>
    <row r="198" spans="1:13">
      <c r="A198" s="521">
        <f t="shared" si="0"/>
        <v>196</v>
      </c>
      <c r="B198" s="522"/>
      <c r="C198" s="523"/>
      <c r="D198" s="524"/>
      <c r="E198" s="522"/>
      <c r="F198" s="525"/>
      <c r="G198" s="522"/>
      <c r="H198" s="523"/>
      <c r="I198" s="526">
        <f t="shared" si="10"/>
        <v>0</v>
      </c>
      <c r="J198" s="527">
        <f t="shared" si="10"/>
        <v>0</v>
      </c>
      <c r="K198" s="525"/>
      <c r="L198" s="525" t="str">
        <f t="shared" si="11"/>
        <v/>
      </c>
      <c r="M198" s="518" t="str">
        <f t="shared" si="12"/>
        <v/>
      </c>
    </row>
    <row r="199" spans="1:13">
      <c r="A199" s="521">
        <f t="shared" si="0"/>
        <v>197</v>
      </c>
      <c r="B199" s="522"/>
      <c r="C199" s="523"/>
      <c r="D199" s="524"/>
      <c r="E199" s="522"/>
      <c r="F199" s="525"/>
      <c r="G199" s="522"/>
      <c r="H199" s="523"/>
      <c r="I199" s="526">
        <f t="shared" si="10"/>
        <v>0</v>
      </c>
      <c r="J199" s="527">
        <f t="shared" si="10"/>
        <v>0</v>
      </c>
      <c r="K199" s="525"/>
      <c r="L199" s="525" t="str">
        <f t="shared" si="11"/>
        <v/>
      </c>
      <c r="M199" s="518" t="str">
        <f t="shared" si="12"/>
        <v/>
      </c>
    </row>
    <row r="200" spans="1:13">
      <c r="A200" s="521">
        <f t="shared" si="0"/>
        <v>198</v>
      </c>
      <c r="B200" s="522"/>
      <c r="C200" s="523"/>
      <c r="D200" s="524"/>
      <c r="E200" s="522"/>
      <c r="F200" s="525"/>
      <c r="G200" s="522"/>
      <c r="H200" s="523"/>
      <c r="I200" s="526">
        <f t="shared" si="10"/>
        <v>0</v>
      </c>
      <c r="J200" s="527">
        <f t="shared" si="10"/>
        <v>0</v>
      </c>
      <c r="K200" s="525"/>
      <c r="L200" s="525" t="str">
        <f t="shared" si="11"/>
        <v/>
      </c>
      <c r="M200" s="518" t="str">
        <f t="shared" si="12"/>
        <v/>
      </c>
    </row>
    <row r="201" spans="1:13">
      <c r="A201" s="521">
        <f t="shared" si="0"/>
        <v>199</v>
      </c>
      <c r="B201" s="522"/>
      <c r="C201" s="523"/>
      <c r="D201" s="524"/>
      <c r="E201" s="522"/>
      <c r="F201" s="525"/>
      <c r="G201" s="522"/>
      <c r="H201" s="523"/>
      <c r="I201" s="526">
        <f t="shared" si="10"/>
        <v>0</v>
      </c>
      <c r="J201" s="527">
        <f t="shared" si="10"/>
        <v>0</v>
      </c>
      <c r="K201" s="525"/>
      <c r="L201" s="525" t="str">
        <f t="shared" si="11"/>
        <v/>
      </c>
      <c r="M201" s="518" t="str">
        <f t="shared" si="12"/>
        <v/>
      </c>
    </row>
    <row r="202" spans="1:13">
      <c r="A202" s="521">
        <f t="shared" si="0"/>
        <v>200</v>
      </c>
      <c r="B202" s="522"/>
      <c r="C202" s="523"/>
      <c r="D202" s="524"/>
      <c r="E202" s="522"/>
      <c r="F202" s="525"/>
      <c r="G202" s="522"/>
      <c r="H202" s="523"/>
      <c r="I202" s="526">
        <f t="shared" si="10"/>
        <v>0</v>
      </c>
      <c r="J202" s="527">
        <f t="shared" si="10"/>
        <v>0</v>
      </c>
      <c r="K202" s="525"/>
      <c r="L202" s="525" t="str">
        <f t="shared" si="11"/>
        <v/>
      </c>
      <c r="M202" s="518" t="str">
        <f t="shared" si="12"/>
        <v/>
      </c>
    </row>
    <row r="203" spans="1:13">
      <c r="A203" s="521">
        <f t="shared" si="0"/>
        <v>201</v>
      </c>
      <c r="B203" s="522"/>
      <c r="C203" s="523"/>
      <c r="D203" s="524"/>
      <c r="E203" s="522"/>
      <c r="F203" s="525"/>
      <c r="G203" s="522"/>
      <c r="H203" s="523"/>
      <c r="I203" s="526">
        <f t="shared" si="10"/>
        <v>0</v>
      </c>
      <c r="J203" s="527">
        <f t="shared" si="10"/>
        <v>0</v>
      </c>
      <c r="K203" s="525"/>
      <c r="L203" s="525" t="str">
        <f t="shared" si="11"/>
        <v/>
      </c>
      <c r="M203" s="518" t="str">
        <f t="shared" si="12"/>
        <v/>
      </c>
    </row>
    <row r="204" spans="1:13">
      <c r="A204" s="521">
        <f t="shared" si="0"/>
        <v>202</v>
      </c>
      <c r="B204" s="522"/>
      <c r="C204" s="523"/>
      <c r="D204" s="524"/>
      <c r="E204" s="522"/>
      <c r="F204" s="525"/>
      <c r="G204" s="522"/>
      <c r="H204" s="523"/>
      <c r="I204" s="526">
        <f t="shared" si="10"/>
        <v>0</v>
      </c>
      <c r="J204" s="527">
        <f t="shared" si="10"/>
        <v>0</v>
      </c>
      <c r="K204" s="525"/>
      <c r="L204" s="525" t="str">
        <f t="shared" si="11"/>
        <v/>
      </c>
      <c r="M204" s="518" t="str">
        <f t="shared" si="12"/>
        <v/>
      </c>
    </row>
    <row r="205" spans="1:13">
      <c r="A205" s="521">
        <f t="shared" si="0"/>
        <v>203</v>
      </c>
      <c r="B205" s="522"/>
      <c r="C205" s="523"/>
      <c r="D205" s="524"/>
      <c r="E205" s="522"/>
      <c r="F205" s="525"/>
      <c r="G205" s="522"/>
      <c r="H205" s="523"/>
      <c r="I205" s="526">
        <f t="shared" si="10"/>
        <v>0</v>
      </c>
      <c r="J205" s="527">
        <f t="shared" si="10"/>
        <v>0</v>
      </c>
      <c r="K205" s="525"/>
      <c r="L205" s="525" t="str">
        <f t="shared" si="11"/>
        <v/>
      </c>
      <c r="M205" s="518" t="str">
        <f t="shared" si="12"/>
        <v/>
      </c>
    </row>
    <row r="206" spans="1:13">
      <c r="A206" s="521">
        <f t="shared" si="0"/>
        <v>204</v>
      </c>
      <c r="B206" s="522"/>
      <c r="C206" s="523"/>
      <c r="D206" s="524"/>
      <c r="E206" s="522"/>
      <c r="F206" s="525"/>
      <c r="G206" s="522"/>
      <c r="H206" s="523"/>
      <c r="I206" s="526">
        <f t="shared" si="10"/>
        <v>0</v>
      </c>
      <c r="J206" s="527">
        <f t="shared" si="10"/>
        <v>0</v>
      </c>
      <c r="K206" s="525"/>
      <c r="L206" s="525" t="str">
        <f t="shared" si="11"/>
        <v/>
      </c>
      <c r="M206" s="518" t="str">
        <f t="shared" si="12"/>
        <v/>
      </c>
    </row>
    <row r="207" spans="1:13">
      <c r="A207" s="521">
        <f t="shared" si="0"/>
        <v>205</v>
      </c>
      <c r="B207" s="522"/>
      <c r="C207" s="523"/>
      <c r="D207" s="524"/>
      <c r="E207" s="522"/>
      <c r="F207" s="525"/>
      <c r="G207" s="522"/>
      <c r="H207" s="523"/>
      <c r="I207" s="526">
        <f t="shared" si="10"/>
        <v>0</v>
      </c>
      <c r="J207" s="527">
        <f t="shared" si="10"/>
        <v>0</v>
      </c>
      <c r="K207" s="525"/>
      <c r="L207" s="525" t="str">
        <f t="shared" si="11"/>
        <v/>
      </c>
      <c r="M207" s="518" t="str">
        <f t="shared" si="12"/>
        <v/>
      </c>
    </row>
    <row r="208" spans="1:13">
      <c r="A208" s="521">
        <f t="shared" si="0"/>
        <v>206</v>
      </c>
      <c r="B208" s="522"/>
      <c r="C208" s="523"/>
      <c r="D208" s="524"/>
      <c r="E208" s="522"/>
      <c r="F208" s="525"/>
      <c r="G208" s="522"/>
      <c r="H208" s="523"/>
      <c r="I208" s="526">
        <f t="shared" si="10"/>
        <v>0</v>
      </c>
      <c r="J208" s="527">
        <f t="shared" si="10"/>
        <v>0</v>
      </c>
      <c r="K208" s="525"/>
      <c r="L208" s="525" t="str">
        <f t="shared" si="11"/>
        <v/>
      </c>
      <c r="M208" s="518" t="str">
        <f t="shared" si="12"/>
        <v/>
      </c>
    </row>
    <row r="209" spans="1:13">
      <c r="A209" s="521">
        <f t="shared" si="0"/>
        <v>207</v>
      </c>
      <c r="B209" s="522"/>
      <c r="C209" s="523"/>
      <c r="D209" s="524"/>
      <c r="E209" s="522"/>
      <c r="F209" s="525"/>
      <c r="G209" s="522"/>
      <c r="H209" s="523"/>
      <c r="I209" s="526">
        <f t="shared" si="10"/>
        <v>0</v>
      </c>
      <c r="J209" s="527">
        <f t="shared" si="10"/>
        <v>0</v>
      </c>
      <c r="K209" s="525"/>
      <c r="L209" s="525" t="str">
        <f t="shared" si="11"/>
        <v/>
      </c>
      <c r="M209" s="518" t="str">
        <f t="shared" si="12"/>
        <v/>
      </c>
    </row>
    <row r="210" spans="1:13">
      <c r="A210" s="521">
        <f t="shared" si="0"/>
        <v>208</v>
      </c>
      <c r="B210" s="522"/>
      <c r="C210" s="523"/>
      <c r="D210" s="524"/>
      <c r="E210" s="522"/>
      <c r="F210" s="525"/>
      <c r="G210" s="522"/>
      <c r="H210" s="523"/>
      <c r="I210" s="526">
        <f t="shared" si="10"/>
        <v>0</v>
      </c>
      <c r="J210" s="527">
        <f t="shared" si="10"/>
        <v>0</v>
      </c>
      <c r="K210" s="525"/>
      <c r="L210" s="525" t="str">
        <f t="shared" si="11"/>
        <v/>
      </c>
      <c r="M210" s="518" t="str">
        <f t="shared" si="12"/>
        <v/>
      </c>
    </row>
    <row r="211" spans="1:13">
      <c r="A211" s="521">
        <f t="shared" si="0"/>
        <v>209</v>
      </c>
      <c r="B211" s="522"/>
      <c r="C211" s="523"/>
      <c r="D211" s="524"/>
      <c r="E211" s="522"/>
      <c r="F211" s="525"/>
      <c r="G211" s="522"/>
      <c r="H211" s="523"/>
      <c r="I211" s="526">
        <f t="shared" si="10"/>
        <v>0</v>
      </c>
      <c r="J211" s="527">
        <f t="shared" si="10"/>
        <v>0</v>
      </c>
      <c r="K211" s="525"/>
      <c r="L211" s="525" t="str">
        <f t="shared" si="11"/>
        <v/>
      </c>
      <c r="M211" s="518" t="str">
        <f t="shared" si="12"/>
        <v/>
      </c>
    </row>
    <row r="212" spans="1:13">
      <c r="A212" s="521">
        <f t="shared" si="0"/>
        <v>210</v>
      </c>
      <c r="B212" s="522"/>
      <c r="C212" s="523"/>
      <c r="D212" s="524"/>
      <c r="E212" s="522"/>
      <c r="F212" s="525"/>
      <c r="G212" s="522"/>
      <c r="H212" s="523"/>
      <c r="I212" s="526">
        <f t="shared" si="10"/>
        <v>0</v>
      </c>
      <c r="J212" s="527">
        <f t="shared" si="10"/>
        <v>0</v>
      </c>
      <c r="K212" s="525"/>
      <c r="L212" s="525" t="str">
        <f t="shared" si="11"/>
        <v/>
      </c>
      <c r="M212" s="518" t="str">
        <f t="shared" si="12"/>
        <v/>
      </c>
    </row>
    <row r="213" spans="1:13">
      <c r="A213" s="521">
        <f t="shared" si="0"/>
        <v>211</v>
      </c>
      <c r="B213" s="522"/>
      <c r="C213" s="523"/>
      <c r="D213" s="524"/>
      <c r="E213" s="522"/>
      <c r="F213" s="525"/>
      <c r="G213" s="522"/>
      <c r="H213" s="523"/>
      <c r="I213" s="526">
        <f t="shared" si="10"/>
        <v>0</v>
      </c>
      <c r="J213" s="527">
        <f t="shared" si="10"/>
        <v>0</v>
      </c>
      <c r="K213" s="525"/>
      <c r="L213" s="525" t="str">
        <f t="shared" si="11"/>
        <v/>
      </c>
      <c r="M213" s="518" t="str">
        <f t="shared" si="12"/>
        <v/>
      </c>
    </row>
    <row r="214" spans="1:13">
      <c r="A214" s="521">
        <f t="shared" si="0"/>
        <v>212</v>
      </c>
      <c r="B214" s="522"/>
      <c r="C214" s="523"/>
      <c r="D214" s="524"/>
      <c r="E214" s="522"/>
      <c r="F214" s="525"/>
      <c r="G214" s="522"/>
      <c r="H214" s="523"/>
      <c r="I214" s="526">
        <f t="shared" si="10"/>
        <v>0</v>
      </c>
      <c r="J214" s="527">
        <f t="shared" si="10"/>
        <v>0</v>
      </c>
      <c r="K214" s="525"/>
      <c r="L214" s="525" t="str">
        <f t="shared" si="11"/>
        <v/>
      </c>
      <c r="M214" s="518" t="str">
        <f t="shared" si="12"/>
        <v/>
      </c>
    </row>
    <row r="215" spans="1:13">
      <c r="A215" s="521">
        <f t="shared" si="0"/>
        <v>213</v>
      </c>
      <c r="B215" s="522"/>
      <c r="C215" s="523"/>
      <c r="D215" s="524"/>
      <c r="E215" s="522"/>
      <c r="F215" s="525"/>
      <c r="G215" s="522"/>
      <c r="H215" s="523"/>
      <c r="I215" s="526">
        <f t="shared" si="10"/>
        <v>0</v>
      </c>
      <c r="J215" s="527">
        <f t="shared" si="10"/>
        <v>0</v>
      </c>
      <c r="K215" s="525"/>
      <c r="L215" s="525" t="str">
        <f t="shared" si="11"/>
        <v/>
      </c>
      <c r="M215" s="518" t="str">
        <f t="shared" si="12"/>
        <v/>
      </c>
    </row>
    <row r="216" spans="1:13">
      <c r="A216" s="521">
        <f t="shared" si="0"/>
        <v>214</v>
      </c>
      <c r="B216" s="522"/>
      <c r="C216" s="523"/>
      <c r="D216" s="524"/>
      <c r="E216" s="522"/>
      <c r="F216" s="525"/>
      <c r="G216" s="522"/>
      <c r="H216" s="523"/>
      <c r="I216" s="526">
        <f t="shared" si="10"/>
        <v>0</v>
      </c>
      <c r="J216" s="527">
        <f t="shared" si="10"/>
        <v>0</v>
      </c>
      <c r="K216" s="525"/>
      <c r="L216" s="525" t="str">
        <f t="shared" si="11"/>
        <v/>
      </c>
      <c r="M216" s="518" t="str">
        <f t="shared" si="12"/>
        <v/>
      </c>
    </row>
    <row r="217" spans="1:13">
      <c r="A217" s="521">
        <f t="shared" si="0"/>
        <v>215</v>
      </c>
      <c r="B217" s="522"/>
      <c r="C217" s="523"/>
      <c r="D217" s="524"/>
      <c r="E217" s="522"/>
      <c r="F217" s="525"/>
      <c r="G217" s="522"/>
      <c r="H217" s="523"/>
      <c r="I217" s="526">
        <f t="shared" si="10"/>
        <v>0</v>
      </c>
      <c r="J217" s="527">
        <f t="shared" si="10"/>
        <v>0</v>
      </c>
      <c r="K217" s="525"/>
      <c r="L217" s="525" t="str">
        <f t="shared" si="11"/>
        <v/>
      </c>
      <c r="M217" s="518" t="str">
        <f t="shared" si="12"/>
        <v/>
      </c>
    </row>
    <row r="218" spans="1:13">
      <c r="A218" s="521">
        <f t="shared" si="0"/>
        <v>216</v>
      </c>
      <c r="B218" s="522"/>
      <c r="C218" s="523"/>
      <c r="D218" s="524"/>
      <c r="E218" s="522"/>
      <c r="F218" s="525"/>
      <c r="G218" s="522"/>
      <c r="H218" s="523"/>
      <c r="I218" s="526">
        <f t="shared" si="10"/>
        <v>0</v>
      </c>
      <c r="J218" s="527">
        <f t="shared" si="10"/>
        <v>0</v>
      </c>
      <c r="K218" s="525"/>
      <c r="L218" s="525" t="str">
        <f t="shared" si="11"/>
        <v/>
      </c>
      <c r="M218" s="518" t="str">
        <f t="shared" si="12"/>
        <v/>
      </c>
    </row>
    <row r="219" spans="1:13">
      <c r="A219" s="521">
        <f t="shared" si="0"/>
        <v>217</v>
      </c>
      <c r="B219" s="522"/>
      <c r="C219" s="523"/>
      <c r="D219" s="524"/>
      <c r="E219" s="522"/>
      <c r="F219" s="525"/>
      <c r="G219" s="522"/>
      <c r="H219" s="523"/>
      <c r="I219" s="526">
        <f t="shared" si="10"/>
        <v>0</v>
      </c>
      <c r="J219" s="527">
        <f t="shared" si="10"/>
        <v>0</v>
      </c>
      <c r="K219" s="525"/>
      <c r="L219" s="525" t="str">
        <f t="shared" si="11"/>
        <v/>
      </c>
      <c r="M219" s="518" t="str">
        <f t="shared" si="12"/>
        <v/>
      </c>
    </row>
    <row r="220" spans="1:13">
      <c r="A220" s="521">
        <f t="shared" si="0"/>
        <v>218</v>
      </c>
      <c r="B220" s="522"/>
      <c r="C220" s="523"/>
      <c r="D220" s="524"/>
      <c r="E220" s="522"/>
      <c r="F220" s="525"/>
      <c r="G220" s="522"/>
      <c r="H220" s="523"/>
      <c r="I220" s="526">
        <f t="shared" si="10"/>
        <v>0</v>
      </c>
      <c r="J220" s="527">
        <f t="shared" si="10"/>
        <v>0</v>
      </c>
      <c r="K220" s="525"/>
      <c r="L220" s="525" t="str">
        <f t="shared" si="11"/>
        <v/>
      </c>
      <c r="M220" s="518" t="str">
        <f t="shared" si="12"/>
        <v/>
      </c>
    </row>
    <row r="221" spans="1:13">
      <c r="A221" s="521">
        <f t="shared" si="0"/>
        <v>219</v>
      </c>
      <c r="B221" s="522"/>
      <c r="C221" s="523"/>
      <c r="D221" s="524"/>
      <c r="E221" s="522"/>
      <c r="F221" s="525"/>
      <c r="G221" s="522"/>
      <c r="H221" s="523"/>
      <c r="I221" s="526">
        <f t="shared" si="10"/>
        <v>0</v>
      </c>
      <c r="J221" s="527">
        <f t="shared" si="10"/>
        <v>0</v>
      </c>
      <c r="K221" s="525"/>
      <c r="L221" s="525" t="str">
        <f t="shared" si="11"/>
        <v/>
      </c>
      <c r="M221" s="518" t="str">
        <f t="shared" si="12"/>
        <v/>
      </c>
    </row>
    <row r="222" spans="1:13">
      <c r="A222" s="521">
        <f t="shared" si="0"/>
        <v>220</v>
      </c>
      <c r="B222" s="522"/>
      <c r="C222" s="523"/>
      <c r="D222" s="524"/>
      <c r="E222" s="522"/>
      <c r="F222" s="525"/>
      <c r="G222" s="522"/>
      <c r="H222" s="523"/>
      <c r="I222" s="526">
        <f t="shared" si="10"/>
        <v>0</v>
      </c>
      <c r="J222" s="527">
        <f t="shared" si="10"/>
        <v>0</v>
      </c>
      <c r="K222" s="525"/>
      <c r="L222" s="525" t="str">
        <f t="shared" si="11"/>
        <v/>
      </c>
      <c r="M222" s="518" t="str">
        <f t="shared" si="12"/>
        <v/>
      </c>
    </row>
    <row r="223" spans="1:13">
      <c r="A223" s="521">
        <f t="shared" si="0"/>
        <v>221</v>
      </c>
      <c r="B223" s="522"/>
      <c r="C223" s="523"/>
      <c r="D223" s="524"/>
      <c r="E223" s="522"/>
      <c r="F223" s="525"/>
      <c r="G223" s="522"/>
      <c r="H223" s="523"/>
      <c r="I223" s="526">
        <f t="shared" si="10"/>
        <v>0</v>
      </c>
      <c r="J223" s="527">
        <f t="shared" si="10"/>
        <v>0</v>
      </c>
      <c r="K223" s="525"/>
      <c r="L223" s="525" t="str">
        <f t="shared" si="11"/>
        <v/>
      </c>
      <c r="M223" s="518" t="str">
        <f t="shared" si="12"/>
        <v/>
      </c>
    </row>
    <row r="224" spans="1:13">
      <c r="A224" s="521">
        <f t="shared" si="0"/>
        <v>222</v>
      </c>
      <c r="B224" s="522"/>
      <c r="C224" s="523"/>
      <c r="D224" s="524"/>
      <c r="E224" s="522"/>
      <c r="F224" s="525"/>
      <c r="G224" s="522"/>
      <c r="H224" s="523"/>
      <c r="I224" s="526">
        <f t="shared" si="10"/>
        <v>0</v>
      </c>
      <c r="J224" s="527">
        <f t="shared" si="10"/>
        <v>0</v>
      </c>
      <c r="K224" s="525"/>
      <c r="L224" s="525" t="str">
        <f t="shared" si="11"/>
        <v/>
      </c>
      <c r="M224" s="518" t="str">
        <f t="shared" si="12"/>
        <v/>
      </c>
    </row>
    <row r="225" spans="1:13">
      <c r="A225" s="521">
        <f t="shared" si="0"/>
        <v>223</v>
      </c>
      <c r="B225" s="522"/>
      <c r="C225" s="523"/>
      <c r="D225" s="524"/>
      <c r="E225" s="522"/>
      <c r="F225" s="525"/>
      <c r="G225" s="522"/>
      <c r="H225" s="523"/>
      <c r="I225" s="526">
        <f t="shared" si="10"/>
        <v>0</v>
      </c>
      <c r="J225" s="527">
        <f t="shared" si="10"/>
        <v>0</v>
      </c>
      <c r="K225" s="525"/>
      <c r="L225" s="525" t="str">
        <f t="shared" si="11"/>
        <v/>
      </c>
      <c r="M225" s="518" t="str">
        <f t="shared" si="12"/>
        <v/>
      </c>
    </row>
    <row r="226" spans="1:13">
      <c r="A226" s="521">
        <f t="shared" si="0"/>
        <v>224</v>
      </c>
      <c r="B226" s="522"/>
      <c r="C226" s="523"/>
      <c r="D226" s="524"/>
      <c r="E226" s="522"/>
      <c r="F226" s="525"/>
      <c r="G226" s="522"/>
      <c r="H226" s="523"/>
      <c r="I226" s="526">
        <f t="shared" si="10"/>
        <v>0</v>
      </c>
      <c r="J226" s="527">
        <f t="shared" si="10"/>
        <v>0</v>
      </c>
      <c r="K226" s="525"/>
      <c r="L226" s="525" t="str">
        <f t="shared" si="11"/>
        <v/>
      </c>
      <c r="M226" s="518" t="str">
        <f t="shared" si="12"/>
        <v/>
      </c>
    </row>
    <row r="227" spans="1:13">
      <c r="A227" s="521">
        <f t="shared" si="0"/>
        <v>225</v>
      </c>
      <c r="B227" s="522"/>
      <c r="C227" s="523"/>
      <c r="D227" s="524"/>
      <c r="E227" s="522"/>
      <c r="F227" s="525"/>
      <c r="G227" s="522"/>
      <c r="H227" s="523"/>
      <c r="I227" s="526">
        <f t="shared" si="10"/>
        <v>0</v>
      </c>
      <c r="J227" s="527">
        <f t="shared" si="10"/>
        <v>0</v>
      </c>
      <c r="K227" s="525"/>
      <c r="L227" s="525" t="str">
        <f t="shared" si="11"/>
        <v/>
      </c>
      <c r="M227" s="518" t="str">
        <f t="shared" si="12"/>
        <v/>
      </c>
    </row>
    <row r="228" spans="1:13">
      <c r="A228" s="521">
        <f t="shared" si="0"/>
        <v>226</v>
      </c>
      <c r="B228" s="522"/>
      <c r="C228" s="523"/>
      <c r="D228" s="524"/>
      <c r="E228" s="522"/>
      <c r="F228" s="525"/>
      <c r="G228" s="522"/>
      <c r="H228" s="523"/>
      <c r="I228" s="526">
        <f t="shared" si="10"/>
        <v>0</v>
      </c>
      <c r="J228" s="527">
        <f t="shared" si="10"/>
        <v>0</v>
      </c>
      <c r="K228" s="525"/>
      <c r="L228" s="525" t="str">
        <f t="shared" si="11"/>
        <v/>
      </c>
      <c r="M228" s="518" t="str">
        <f t="shared" si="12"/>
        <v/>
      </c>
    </row>
    <row r="229" spans="1:13">
      <c r="A229" s="521">
        <f t="shared" si="0"/>
        <v>227</v>
      </c>
      <c r="B229" s="522"/>
      <c r="C229" s="523"/>
      <c r="D229" s="524"/>
      <c r="E229" s="522"/>
      <c r="F229" s="525"/>
      <c r="G229" s="522"/>
      <c r="H229" s="523"/>
      <c r="I229" s="526">
        <f t="shared" si="10"/>
        <v>0</v>
      </c>
      <c r="J229" s="527">
        <f t="shared" si="10"/>
        <v>0</v>
      </c>
      <c r="K229" s="525"/>
      <c r="L229" s="525" t="str">
        <f t="shared" si="11"/>
        <v/>
      </c>
      <c r="M229" s="518" t="str">
        <f t="shared" si="12"/>
        <v/>
      </c>
    </row>
    <row r="230" spans="1:13">
      <c r="A230" s="521">
        <f t="shared" si="0"/>
        <v>228</v>
      </c>
      <c r="B230" s="522"/>
      <c r="C230" s="523"/>
      <c r="D230" s="524"/>
      <c r="E230" s="522"/>
      <c r="F230" s="525"/>
      <c r="G230" s="522"/>
      <c r="H230" s="523"/>
      <c r="I230" s="526">
        <f t="shared" si="10"/>
        <v>0</v>
      </c>
      <c r="J230" s="527">
        <f t="shared" si="10"/>
        <v>0</v>
      </c>
      <c r="K230" s="525"/>
      <c r="L230" s="525" t="str">
        <f t="shared" si="11"/>
        <v/>
      </c>
      <c r="M230" s="518" t="str">
        <f t="shared" si="12"/>
        <v/>
      </c>
    </row>
    <row r="231" spans="1:13">
      <c r="A231" s="521">
        <f t="shared" si="0"/>
        <v>229</v>
      </c>
      <c r="B231" s="522"/>
      <c r="C231" s="523"/>
      <c r="D231" s="524"/>
      <c r="E231" s="522"/>
      <c r="F231" s="525"/>
      <c r="G231" s="522"/>
      <c r="H231" s="523"/>
      <c r="I231" s="526">
        <f t="shared" si="10"/>
        <v>0</v>
      </c>
      <c r="J231" s="527">
        <f t="shared" si="10"/>
        <v>0</v>
      </c>
      <c r="K231" s="525"/>
      <c r="L231" s="525" t="str">
        <f t="shared" si="11"/>
        <v/>
      </c>
      <c r="M231" s="518" t="str">
        <f t="shared" si="12"/>
        <v/>
      </c>
    </row>
    <row r="232" spans="1:13">
      <c r="A232" s="521">
        <f t="shared" si="0"/>
        <v>230</v>
      </c>
      <c r="B232" s="522"/>
      <c r="C232" s="523"/>
      <c r="D232" s="524"/>
      <c r="E232" s="522"/>
      <c r="F232" s="525"/>
      <c r="G232" s="522"/>
      <c r="H232" s="523"/>
      <c r="I232" s="526">
        <f t="shared" si="10"/>
        <v>0</v>
      </c>
      <c r="J232" s="527">
        <f t="shared" si="10"/>
        <v>0</v>
      </c>
      <c r="K232" s="525"/>
      <c r="L232" s="525" t="str">
        <f t="shared" si="11"/>
        <v/>
      </c>
      <c r="M232" s="518" t="str">
        <f t="shared" si="12"/>
        <v/>
      </c>
    </row>
    <row r="233" spans="1:13">
      <c r="A233" s="521">
        <f t="shared" si="0"/>
        <v>231</v>
      </c>
      <c r="B233" s="522"/>
      <c r="C233" s="523"/>
      <c r="D233" s="524"/>
      <c r="E233" s="522"/>
      <c r="F233" s="525"/>
      <c r="G233" s="522"/>
      <c r="H233" s="523"/>
      <c r="I233" s="526">
        <f t="shared" si="10"/>
        <v>0</v>
      </c>
      <c r="J233" s="527">
        <f t="shared" si="10"/>
        <v>0</v>
      </c>
      <c r="K233" s="525"/>
      <c r="L233" s="525" t="str">
        <f t="shared" si="11"/>
        <v/>
      </c>
      <c r="M233" s="518" t="str">
        <f t="shared" si="12"/>
        <v/>
      </c>
    </row>
    <row r="234" spans="1:13">
      <c r="A234" s="521">
        <f t="shared" si="0"/>
        <v>232</v>
      </c>
      <c r="B234" s="522"/>
      <c r="C234" s="523"/>
      <c r="D234" s="524"/>
      <c r="E234" s="522"/>
      <c r="F234" s="525"/>
      <c r="G234" s="522"/>
      <c r="H234" s="523"/>
      <c r="I234" s="526">
        <f t="shared" si="10"/>
        <v>0</v>
      </c>
      <c r="J234" s="527">
        <f t="shared" si="10"/>
        <v>0</v>
      </c>
      <c r="K234" s="525"/>
      <c r="L234" s="525" t="str">
        <f t="shared" si="11"/>
        <v/>
      </c>
      <c r="M234" s="518" t="str">
        <f t="shared" si="12"/>
        <v/>
      </c>
    </row>
    <row r="235" spans="1:13">
      <c r="A235" s="521">
        <f t="shared" si="0"/>
        <v>233</v>
      </c>
      <c r="B235" s="522"/>
      <c r="C235" s="523"/>
      <c r="D235" s="524"/>
      <c r="E235" s="522"/>
      <c r="F235" s="525"/>
      <c r="G235" s="522"/>
      <c r="H235" s="523"/>
      <c r="I235" s="526">
        <f t="shared" si="10"/>
        <v>0</v>
      </c>
      <c r="J235" s="527">
        <f t="shared" si="10"/>
        <v>0</v>
      </c>
      <c r="K235" s="525"/>
      <c r="L235" s="525" t="str">
        <f t="shared" si="11"/>
        <v/>
      </c>
      <c r="M235" s="518" t="str">
        <f t="shared" si="12"/>
        <v/>
      </c>
    </row>
    <row r="236" spans="1:13">
      <c r="A236" s="521">
        <f t="shared" si="0"/>
        <v>234</v>
      </c>
      <c r="B236" s="522"/>
      <c r="C236" s="523"/>
      <c r="D236" s="524"/>
      <c r="E236" s="522"/>
      <c r="F236" s="525"/>
      <c r="G236" s="522"/>
      <c r="H236" s="523"/>
      <c r="I236" s="526">
        <f t="shared" si="10"/>
        <v>0</v>
      </c>
      <c r="J236" s="527">
        <f t="shared" si="10"/>
        <v>0</v>
      </c>
      <c r="K236" s="525"/>
      <c r="L236" s="525" t="str">
        <f t="shared" si="11"/>
        <v/>
      </c>
      <c r="M236" s="518" t="str">
        <f t="shared" si="12"/>
        <v/>
      </c>
    </row>
    <row r="237" spans="1:13">
      <c r="A237" s="521">
        <f t="shared" si="0"/>
        <v>235</v>
      </c>
      <c r="B237" s="522"/>
      <c r="C237" s="523"/>
      <c r="D237" s="524"/>
      <c r="E237" s="522"/>
      <c r="F237" s="525"/>
      <c r="G237" s="522"/>
      <c r="H237" s="523"/>
      <c r="I237" s="526">
        <f t="shared" si="10"/>
        <v>0</v>
      </c>
      <c r="J237" s="527">
        <f t="shared" si="10"/>
        <v>0</v>
      </c>
      <c r="K237" s="525"/>
      <c r="L237" s="525" t="str">
        <f t="shared" si="11"/>
        <v/>
      </c>
      <c r="M237" s="518" t="str">
        <f t="shared" si="12"/>
        <v/>
      </c>
    </row>
    <row r="238" spans="1:13">
      <c r="A238" s="521">
        <f t="shared" si="0"/>
        <v>236</v>
      </c>
      <c r="B238" s="522"/>
      <c r="C238" s="523"/>
      <c r="D238" s="524"/>
      <c r="E238" s="522"/>
      <c r="F238" s="525"/>
      <c r="G238" s="522"/>
      <c r="H238" s="523"/>
      <c r="I238" s="526">
        <f t="shared" si="10"/>
        <v>0</v>
      </c>
      <c r="J238" s="527">
        <f t="shared" si="10"/>
        <v>0</v>
      </c>
      <c r="K238" s="525"/>
      <c r="L238" s="525" t="str">
        <f t="shared" si="11"/>
        <v/>
      </c>
      <c r="M238" s="518" t="str">
        <f t="shared" si="12"/>
        <v/>
      </c>
    </row>
    <row r="239" spans="1:13">
      <c r="A239" s="521">
        <f t="shared" si="0"/>
        <v>237</v>
      </c>
      <c r="B239" s="522"/>
      <c r="C239" s="523"/>
      <c r="D239" s="524"/>
      <c r="E239" s="522"/>
      <c r="F239" s="525"/>
      <c r="G239" s="522"/>
      <c r="H239" s="523"/>
      <c r="I239" s="526">
        <f t="shared" si="10"/>
        <v>0</v>
      </c>
      <c r="J239" s="527">
        <f t="shared" si="10"/>
        <v>0</v>
      </c>
      <c r="K239" s="525"/>
      <c r="L239" s="525" t="str">
        <f t="shared" si="11"/>
        <v/>
      </c>
      <c r="M239" s="518" t="str">
        <f t="shared" si="12"/>
        <v/>
      </c>
    </row>
    <row r="240" spans="1:13">
      <c r="A240" s="521">
        <f t="shared" si="0"/>
        <v>238</v>
      </c>
      <c r="B240" s="522"/>
      <c r="C240" s="523"/>
      <c r="D240" s="524"/>
      <c r="E240" s="522"/>
      <c r="F240" s="525"/>
      <c r="G240" s="522"/>
      <c r="H240" s="523"/>
      <c r="I240" s="526">
        <f t="shared" si="10"/>
        <v>0</v>
      </c>
      <c r="J240" s="527">
        <f t="shared" si="10"/>
        <v>0</v>
      </c>
      <c r="K240" s="525"/>
      <c r="L240" s="525" t="str">
        <f t="shared" si="11"/>
        <v/>
      </c>
      <c r="M240" s="518" t="str">
        <f t="shared" si="12"/>
        <v/>
      </c>
    </row>
    <row r="241" spans="1:13">
      <c r="A241" s="521">
        <f t="shared" si="0"/>
        <v>239</v>
      </c>
      <c r="B241" s="522"/>
      <c r="C241" s="523"/>
      <c r="D241" s="524"/>
      <c r="E241" s="522"/>
      <c r="F241" s="525"/>
      <c r="G241" s="522"/>
      <c r="H241" s="523"/>
      <c r="I241" s="526">
        <f t="shared" si="10"/>
        <v>0</v>
      </c>
      <c r="J241" s="527">
        <f t="shared" si="10"/>
        <v>0</v>
      </c>
      <c r="K241" s="525"/>
      <c r="L241" s="525" t="str">
        <f t="shared" si="11"/>
        <v/>
      </c>
      <c r="M241" s="518" t="str">
        <f t="shared" si="12"/>
        <v/>
      </c>
    </row>
    <row r="242" spans="1:13">
      <c r="A242" s="521">
        <f t="shared" si="0"/>
        <v>240</v>
      </c>
      <c r="B242" s="522"/>
      <c r="C242" s="523"/>
      <c r="D242" s="524"/>
      <c r="E242" s="522"/>
      <c r="F242" s="525"/>
      <c r="G242" s="522"/>
      <c r="H242" s="523"/>
      <c r="I242" s="526">
        <f t="shared" si="10"/>
        <v>0</v>
      </c>
      <c r="J242" s="527">
        <f t="shared" si="10"/>
        <v>0</v>
      </c>
      <c r="K242" s="525"/>
      <c r="L242" s="525" t="str">
        <f t="shared" si="11"/>
        <v/>
      </c>
      <c r="M242" s="518" t="str">
        <f t="shared" si="12"/>
        <v/>
      </c>
    </row>
    <row r="243" spans="1:13">
      <c r="A243" s="521">
        <f t="shared" si="0"/>
        <v>241</v>
      </c>
      <c r="B243" s="522"/>
      <c r="C243" s="523"/>
      <c r="D243" s="524"/>
      <c r="E243" s="522"/>
      <c r="F243" s="525"/>
      <c r="G243" s="522"/>
      <c r="H243" s="523"/>
      <c r="I243" s="526">
        <f t="shared" si="10"/>
        <v>0</v>
      </c>
      <c r="J243" s="527">
        <f t="shared" si="10"/>
        <v>0</v>
      </c>
      <c r="K243" s="525"/>
      <c r="L243" s="525" t="str">
        <f t="shared" si="11"/>
        <v/>
      </c>
      <c r="M243" s="518" t="str">
        <f t="shared" si="12"/>
        <v/>
      </c>
    </row>
    <row r="244" spans="1:13">
      <c r="A244" s="521">
        <f t="shared" si="0"/>
        <v>242</v>
      </c>
      <c r="B244" s="522"/>
      <c r="C244" s="523"/>
      <c r="D244" s="524"/>
      <c r="E244" s="522"/>
      <c r="F244" s="525"/>
      <c r="G244" s="522"/>
      <c r="H244" s="523"/>
      <c r="I244" s="526">
        <f t="shared" si="10"/>
        <v>0</v>
      </c>
      <c r="J244" s="527">
        <f t="shared" si="10"/>
        <v>0</v>
      </c>
      <c r="K244" s="525"/>
      <c r="L244" s="525" t="str">
        <f t="shared" si="11"/>
        <v/>
      </c>
      <c r="M244" s="518" t="str">
        <f t="shared" si="12"/>
        <v/>
      </c>
    </row>
    <row r="245" spans="1:13">
      <c r="A245" s="521">
        <f t="shared" si="0"/>
        <v>243</v>
      </c>
      <c r="B245" s="522"/>
      <c r="C245" s="523"/>
      <c r="D245" s="524"/>
      <c r="E245" s="522"/>
      <c r="F245" s="525"/>
      <c r="G245" s="522"/>
      <c r="H245" s="523"/>
      <c r="I245" s="526">
        <f t="shared" si="10"/>
        <v>0</v>
      </c>
      <c r="J245" s="527">
        <f t="shared" si="10"/>
        <v>0</v>
      </c>
      <c r="K245" s="525"/>
      <c r="L245" s="525" t="str">
        <f t="shared" si="11"/>
        <v/>
      </c>
      <c r="M245" s="518" t="str">
        <f t="shared" si="12"/>
        <v/>
      </c>
    </row>
    <row r="246" spans="1:13">
      <c r="A246" s="521">
        <f t="shared" si="0"/>
        <v>244</v>
      </c>
      <c r="B246" s="522"/>
      <c r="C246" s="523"/>
      <c r="D246" s="524"/>
      <c r="E246" s="522"/>
      <c r="F246" s="525"/>
      <c r="G246" s="522"/>
      <c r="H246" s="523"/>
      <c r="I246" s="526">
        <f t="shared" si="10"/>
        <v>0</v>
      </c>
      <c r="J246" s="527">
        <f t="shared" si="10"/>
        <v>0</v>
      </c>
      <c r="K246" s="525"/>
      <c r="L246" s="525" t="str">
        <f t="shared" si="11"/>
        <v/>
      </c>
      <c r="M246" s="518" t="str">
        <f t="shared" si="12"/>
        <v/>
      </c>
    </row>
    <row r="247" spans="1:13">
      <c r="A247" s="521">
        <f t="shared" si="0"/>
        <v>245</v>
      </c>
      <c r="B247" s="522"/>
      <c r="C247" s="523"/>
      <c r="D247" s="524"/>
      <c r="E247" s="522"/>
      <c r="F247" s="525"/>
      <c r="G247" s="522"/>
      <c r="H247" s="523"/>
      <c r="I247" s="526">
        <f t="shared" si="10"/>
        <v>0</v>
      </c>
      <c r="J247" s="527">
        <f t="shared" si="10"/>
        <v>0</v>
      </c>
      <c r="K247" s="525"/>
      <c r="L247" s="525" t="str">
        <f t="shared" si="11"/>
        <v/>
      </c>
      <c r="M247" s="518" t="str">
        <f t="shared" si="12"/>
        <v/>
      </c>
    </row>
    <row r="248" spans="1:13">
      <c r="A248" s="521">
        <f t="shared" si="0"/>
        <v>246</v>
      </c>
      <c r="B248" s="522"/>
      <c r="C248" s="523"/>
      <c r="D248" s="524"/>
      <c r="E248" s="522"/>
      <c r="F248" s="525"/>
      <c r="G248" s="522"/>
      <c r="H248" s="523"/>
      <c r="I248" s="526">
        <f t="shared" si="10"/>
        <v>0</v>
      </c>
      <c r="J248" s="527">
        <f t="shared" si="10"/>
        <v>0</v>
      </c>
      <c r="K248" s="525"/>
      <c r="L248" s="525" t="str">
        <f t="shared" si="11"/>
        <v/>
      </c>
      <c r="M248" s="518" t="str">
        <f t="shared" si="12"/>
        <v/>
      </c>
    </row>
    <row r="249" spans="1:13">
      <c r="A249" s="521">
        <f t="shared" si="0"/>
        <v>247</v>
      </c>
      <c r="B249" s="522"/>
      <c r="C249" s="523"/>
      <c r="D249" s="524"/>
      <c r="E249" s="522"/>
      <c r="F249" s="525"/>
      <c r="G249" s="522"/>
      <c r="H249" s="523"/>
      <c r="I249" s="526">
        <f t="shared" si="10"/>
        <v>0</v>
      </c>
      <c r="J249" s="527">
        <f t="shared" si="10"/>
        <v>0</v>
      </c>
      <c r="K249" s="525"/>
      <c r="L249" s="525" t="str">
        <f t="shared" si="11"/>
        <v/>
      </c>
      <c r="M249" s="518" t="str">
        <f t="shared" si="12"/>
        <v/>
      </c>
    </row>
    <row r="250" spans="1:13">
      <c r="A250" s="521">
        <f t="shared" si="0"/>
        <v>248</v>
      </c>
      <c r="B250" s="522"/>
      <c r="C250" s="523"/>
      <c r="D250" s="524"/>
      <c r="E250" s="522"/>
      <c r="F250" s="525"/>
      <c r="G250" s="522"/>
      <c r="H250" s="523"/>
      <c r="I250" s="526">
        <f t="shared" si="10"/>
        <v>0</v>
      </c>
      <c r="J250" s="527">
        <f t="shared" si="10"/>
        <v>0</v>
      </c>
      <c r="K250" s="525"/>
      <c r="L250" s="525" t="str">
        <f t="shared" si="11"/>
        <v/>
      </c>
      <c r="M250" s="518" t="str">
        <f t="shared" si="12"/>
        <v/>
      </c>
    </row>
    <row r="251" spans="1:13">
      <c r="A251" s="521">
        <f t="shared" si="0"/>
        <v>249</v>
      </c>
      <c r="B251" s="522"/>
      <c r="C251" s="523"/>
      <c r="D251" s="524"/>
      <c r="E251" s="522"/>
      <c r="F251" s="525"/>
      <c r="G251" s="522"/>
      <c r="H251" s="523"/>
      <c r="I251" s="526">
        <f t="shared" si="10"/>
        <v>0</v>
      </c>
      <c r="J251" s="527">
        <f t="shared" si="10"/>
        <v>0</v>
      </c>
      <c r="K251" s="525"/>
      <c r="L251" s="525" t="str">
        <f t="shared" si="11"/>
        <v/>
      </c>
      <c r="M251" s="518" t="str">
        <f t="shared" si="12"/>
        <v/>
      </c>
    </row>
    <row r="252" spans="1:13">
      <c r="A252" s="521">
        <f t="shared" si="0"/>
        <v>250</v>
      </c>
      <c r="B252" s="522"/>
      <c r="C252" s="523"/>
      <c r="D252" s="524"/>
      <c r="E252" s="522"/>
      <c r="F252" s="525"/>
      <c r="G252" s="522"/>
      <c r="H252" s="523"/>
      <c r="I252" s="526">
        <f t="shared" si="10"/>
        <v>0</v>
      </c>
      <c r="J252" s="527">
        <f t="shared" si="10"/>
        <v>0</v>
      </c>
      <c r="K252" s="525"/>
      <c r="L252" s="525" t="str">
        <f t="shared" si="11"/>
        <v/>
      </c>
      <c r="M252" s="518" t="str">
        <f t="shared" si="12"/>
        <v/>
      </c>
    </row>
    <row r="253" spans="1:13">
      <c r="A253" s="521">
        <f t="shared" si="0"/>
        <v>251</v>
      </c>
      <c r="B253" s="522"/>
      <c r="C253" s="523"/>
      <c r="D253" s="524"/>
      <c r="E253" s="522"/>
      <c r="F253" s="525"/>
      <c r="G253" s="522"/>
      <c r="H253" s="523"/>
      <c r="I253" s="526">
        <f t="shared" si="10"/>
        <v>0</v>
      </c>
      <c r="J253" s="527">
        <f t="shared" si="10"/>
        <v>0</v>
      </c>
      <c r="K253" s="525"/>
      <c r="L253" s="525" t="str">
        <f t="shared" si="11"/>
        <v/>
      </c>
      <c r="M253" s="518" t="str">
        <f t="shared" si="12"/>
        <v/>
      </c>
    </row>
    <row r="254" spans="1:13">
      <c r="A254" s="521">
        <f t="shared" ref="A254:A302" si="13">ROW()-2</f>
        <v>252</v>
      </c>
      <c r="B254" s="522"/>
      <c r="C254" s="523"/>
      <c r="D254" s="524"/>
      <c r="E254" s="522"/>
      <c r="F254" s="525"/>
      <c r="G254" s="522"/>
      <c r="H254" s="523"/>
      <c r="I254" s="526">
        <f t="shared" si="10"/>
        <v>0</v>
      </c>
      <c r="J254" s="527">
        <f t="shared" si="10"/>
        <v>0</v>
      </c>
      <c r="K254" s="525"/>
      <c r="L254" s="525" t="str">
        <f t="shared" si="11"/>
        <v/>
      </c>
      <c r="M254" s="518" t="str">
        <f t="shared" si="12"/>
        <v/>
      </c>
    </row>
    <row r="255" spans="1:13">
      <c r="A255" s="521">
        <f t="shared" si="13"/>
        <v>253</v>
      </c>
      <c r="B255" s="522"/>
      <c r="C255" s="523"/>
      <c r="D255" s="524"/>
      <c r="E255" s="522"/>
      <c r="F255" s="525"/>
      <c r="G255" s="522"/>
      <c r="H255" s="523"/>
      <c r="I255" s="526">
        <f t="shared" si="10"/>
        <v>0</v>
      </c>
      <c r="J255" s="527">
        <f t="shared" si="10"/>
        <v>0</v>
      </c>
      <c r="K255" s="525"/>
      <c r="L255" s="525" t="str">
        <f t="shared" si="11"/>
        <v/>
      </c>
      <c r="M255" s="518" t="str">
        <f t="shared" si="12"/>
        <v/>
      </c>
    </row>
    <row r="256" spans="1:13">
      <c r="A256" s="521">
        <f t="shared" si="13"/>
        <v>254</v>
      </c>
      <c r="B256" s="522"/>
      <c r="C256" s="523"/>
      <c r="D256" s="524"/>
      <c r="E256" s="522"/>
      <c r="F256" s="525"/>
      <c r="G256" s="522"/>
      <c r="H256" s="523"/>
      <c r="I256" s="526">
        <f t="shared" si="10"/>
        <v>0</v>
      </c>
      <c r="J256" s="527">
        <f t="shared" si="10"/>
        <v>0</v>
      </c>
      <c r="K256" s="525"/>
      <c r="L256" s="525" t="str">
        <f t="shared" si="11"/>
        <v/>
      </c>
      <c r="M256" s="518" t="str">
        <f t="shared" si="12"/>
        <v/>
      </c>
    </row>
    <row r="257" spans="1:13">
      <c r="A257" s="521">
        <f t="shared" si="13"/>
        <v>255</v>
      </c>
      <c r="B257" s="522"/>
      <c r="C257" s="523"/>
      <c r="D257" s="524"/>
      <c r="E257" s="522"/>
      <c r="F257" s="525"/>
      <c r="G257" s="522"/>
      <c r="H257" s="523"/>
      <c r="I257" s="526">
        <f t="shared" si="10"/>
        <v>0</v>
      </c>
      <c r="J257" s="527">
        <f t="shared" si="10"/>
        <v>0</v>
      </c>
      <c r="K257" s="525"/>
      <c r="L257" s="525" t="str">
        <f t="shared" si="11"/>
        <v/>
      </c>
      <c r="M257" s="518" t="str">
        <f t="shared" si="12"/>
        <v/>
      </c>
    </row>
    <row r="258" spans="1:13">
      <c r="A258" s="521">
        <f t="shared" si="13"/>
        <v>256</v>
      </c>
      <c r="B258" s="522"/>
      <c r="C258" s="523"/>
      <c r="D258" s="524"/>
      <c r="E258" s="522"/>
      <c r="F258" s="525"/>
      <c r="G258" s="522"/>
      <c r="H258" s="523"/>
      <c r="I258" s="526">
        <f t="shared" si="10"/>
        <v>0</v>
      </c>
      <c r="J258" s="527">
        <f t="shared" si="10"/>
        <v>0</v>
      </c>
      <c r="K258" s="525"/>
      <c r="L258" s="525" t="str">
        <f t="shared" si="11"/>
        <v/>
      </c>
      <c r="M258" s="518" t="str">
        <f t="shared" si="12"/>
        <v/>
      </c>
    </row>
    <row r="259" spans="1:13">
      <c r="A259" s="521">
        <f t="shared" si="13"/>
        <v>257</v>
      </c>
      <c r="B259" s="522"/>
      <c r="C259" s="523"/>
      <c r="D259" s="524"/>
      <c r="E259" s="522"/>
      <c r="F259" s="525"/>
      <c r="G259" s="522"/>
      <c r="H259" s="523"/>
      <c r="I259" s="526">
        <f t="shared" si="10"/>
        <v>0</v>
      </c>
      <c r="J259" s="527">
        <f t="shared" si="10"/>
        <v>0</v>
      </c>
      <c r="K259" s="525"/>
      <c r="L259" s="525" t="str">
        <f t="shared" si="11"/>
        <v/>
      </c>
      <c r="M259" s="518" t="str">
        <f t="shared" si="12"/>
        <v/>
      </c>
    </row>
    <row r="260" spans="1:13">
      <c r="A260" s="521">
        <f t="shared" si="13"/>
        <v>258</v>
      </c>
      <c r="B260" s="522"/>
      <c r="C260" s="523"/>
      <c r="D260" s="524"/>
      <c r="E260" s="522"/>
      <c r="F260" s="525"/>
      <c r="G260" s="522"/>
      <c r="H260" s="523"/>
      <c r="I260" s="526">
        <f t="shared" ref="I260:J302" si="14">D260</f>
        <v>0</v>
      </c>
      <c r="J260" s="527">
        <f t="shared" si="14"/>
        <v>0</v>
      </c>
      <c r="K260" s="525"/>
      <c r="L260" s="525" t="str">
        <f t="shared" ref="L260:L302" si="15">IF(AND(F260=0,K260=0),"",K260-F260)</f>
        <v/>
      </c>
      <c r="M260" s="518" t="str">
        <f t="shared" si="12"/>
        <v/>
      </c>
    </row>
    <row r="261" spans="1:13">
      <c r="A261" s="521">
        <f t="shared" si="13"/>
        <v>259</v>
      </c>
      <c r="B261" s="522"/>
      <c r="C261" s="523"/>
      <c r="D261" s="524"/>
      <c r="E261" s="522"/>
      <c r="F261" s="525"/>
      <c r="G261" s="522"/>
      <c r="H261" s="523"/>
      <c r="I261" s="526">
        <f t="shared" si="14"/>
        <v>0</v>
      </c>
      <c r="J261" s="527">
        <f t="shared" si="14"/>
        <v>0</v>
      </c>
      <c r="K261" s="525"/>
      <c r="L261" s="525" t="str">
        <f t="shared" si="15"/>
        <v/>
      </c>
      <c r="M261" s="518" t="str">
        <f t="shared" ref="M261:M303" si="16">IF(OR(F261&gt;0,K261&gt;0),"印刷範囲","")</f>
        <v/>
      </c>
    </row>
    <row r="262" spans="1:13">
      <c r="A262" s="521">
        <f t="shared" si="13"/>
        <v>260</v>
      </c>
      <c r="B262" s="522"/>
      <c r="C262" s="523"/>
      <c r="D262" s="524"/>
      <c r="E262" s="522"/>
      <c r="F262" s="525"/>
      <c r="G262" s="522"/>
      <c r="H262" s="523"/>
      <c r="I262" s="526">
        <f t="shared" si="14"/>
        <v>0</v>
      </c>
      <c r="J262" s="527">
        <f t="shared" si="14"/>
        <v>0</v>
      </c>
      <c r="K262" s="525"/>
      <c r="L262" s="525" t="str">
        <f t="shared" si="15"/>
        <v/>
      </c>
      <c r="M262" s="518" t="str">
        <f t="shared" si="16"/>
        <v/>
      </c>
    </row>
    <row r="263" spans="1:13">
      <c r="A263" s="521">
        <f t="shared" si="13"/>
        <v>261</v>
      </c>
      <c r="B263" s="522"/>
      <c r="C263" s="523"/>
      <c r="D263" s="524"/>
      <c r="E263" s="522"/>
      <c r="F263" s="525"/>
      <c r="G263" s="522"/>
      <c r="H263" s="523"/>
      <c r="I263" s="526">
        <f t="shared" si="14"/>
        <v>0</v>
      </c>
      <c r="J263" s="527">
        <f t="shared" si="14"/>
        <v>0</v>
      </c>
      <c r="K263" s="525"/>
      <c r="L263" s="525" t="str">
        <f t="shared" si="15"/>
        <v/>
      </c>
      <c r="M263" s="518" t="str">
        <f t="shared" si="16"/>
        <v/>
      </c>
    </row>
    <row r="264" spans="1:13">
      <c r="A264" s="521">
        <f t="shared" si="13"/>
        <v>262</v>
      </c>
      <c r="B264" s="522"/>
      <c r="C264" s="523"/>
      <c r="D264" s="524"/>
      <c r="E264" s="522"/>
      <c r="F264" s="525"/>
      <c r="G264" s="522"/>
      <c r="H264" s="523"/>
      <c r="I264" s="526">
        <f t="shared" si="14"/>
        <v>0</v>
      </c>
      <c r="J264" s="527">
        <f t="shared" si="14"/>
        <v>0</v>
      </c>
      <c r="K264" s="525"/>
      <c r="L264" s="525" t="str">
        <f t="shared" si="15"/>
        <v/>
      </c>
      <c r="M264" s="518" t="str">
        <f t="shared" si="16"/>
        <v/>
      </c>
    </row>
    <row r="265" spans="1:13">
      <c r="A265" s="521">
        <f t="shared" si="13"/>
        <v>263</v>
      </c>
      <c r="B265" s="522"/>
      <c r="C265" s="523"/>
      <c r="D265" s="524"/>
      <c r="E265" s="522"/>
      <c r="F265" s="525"/>
      <c r="G265" s="522"/>
      <c r="H265" s="523"/>
      <c r="I265" s="526">
        <f t="shared" si="14"/>
        <v>0</v>
      </c>
      <c r="J265" s="527">
        <f t="shared" si="14"/>
        <v>0</v>
      </c>
      <c r="K265" s="525"/>
      <c r="L265" s="525" t="str">
        <f t="shared" si="15"/>
        <v/>
      </c>
      <c r="M265" s="518" t="str">
        <f t="shared" si="16"/>
        <v/>
      </c>
    </row>
    <row r="266" spans="1:13">
      <c r="A266" s="521">
        <f t="shared" si="13"/>
        <v>264</v>
      </c>
      <c r="B266" s="522"/>
      <c r="C266" s="523"/>
      <c r="D266" s="524"/>
      <c r="E266" s="522"/>
      <c r="F266" s="525"/>
      <c r="G266" s="522"/>
      <c r="H266" s="523"/>
      <c r="I266" s="526">
        <f t="shared" si="14"/>
        <v>0</v>
      </c>
      <c r="J266" s="527">
        <f t="shared" si="14"/>
        <v>0</v>
      </c>
      <c r="K266" s="525"/>
      <c r="L266" s="525" t="str">
        <f t="shared" si="15"/>
        <v/>
      </c>
      <c r="M266" s="518" t="str">
        <f t="shared" si="16"/>
        <v/>
      </c>
    </row>
    <row r="267" spans="1:13">
      <c r="A267" s="521">
        <f t="shared" si="13"/>
        <v>265</v>
      </c>
      <c r="B267" s="522"/>
      <c r="C267" s="523"/>
      <c r="D267" s="524"/>
      <c r="E267" s="522"/>
      <c r="F267" s="525"/>
      <c r="G267" s="522"/>
      <c r="H267" s="523"/>
      <c r="I267" s="526">
        <f t="shared" si="14"/>
        <v>0</v>
      </c>
      <c r="J267" s="527">
        <f t="shared" si="14"/>
        <v>0</v>
      </c>
      <c r="K267" s="525"/>
      <c r="L267" s="525" t="str">
        <f t="shared" si="15"/>
        <v/>
      </c>
      <c r="M267" s="518" t="str">
        <f t="shared" si="16"/>
        <v/>
      </c>
    </row>
    <row r="268" spans="1:13">
      <c r="A268" s="521">
        <f t="shared" si="13"/>
        <v>266</v>
      </c>
      <c r="B268" s="522"/>
      <c r="C268" s="523"/>
      <c r="D268" s="524"/>
      <c r="E268" s="522"/>
      <c r="F268" s="525"/>
      <c r="G268" s="522"/>
      <c r="H268" s="523"/>
      <c r="I268" s="526">
        <f t="shared" si="14"/>
        <v>0</v>
      </c>
      <c r="J268" s="527">
        <f t="shared" si="14"/>
        <v>0</v>
      </c>
      <c r="K268" s="525"/>
      <c r="L268" s="525" t="str">
        <f t="shared" si="15"/>
        <v/>
      </c>
      <c r="M268" s="518" t="str">
        <f t="shared" si="16"/>
        <v/>
      </c>
    </row>
    <row r="269" spans="1:13">
      <c r="A269" s="521">
        <f t="shared" si="13"/>
        <v>267</v>
      </c>
      <c r="B269" s="522"/>
      <c r="C269" s="523"/>
      <c r="D269" s="524"/>
      <c r="E269" s="522"/>
      <c r="F269" s="525"/>
      <c r="G269" s="522"/>
      <c r="H269" s="523"/>
      <c r="I269" s="526">
        <f t="shared" si="14"/>
        <v>0</v>
      </c>
      <c r="J269" s="527">
        <f t="shared" si="14"/>
        <v>0</v>
      </c>
      <c r="K269" s="525"/>
      <c r="L269" s="525" t="str">
        <f t="shared" si="15"/>
        <v/>
      </c>
      <c r="M269" s="518" t="str">
        <f t="shared" si="16"/>
        <v/>
      </c>
    </row>
    <row r="270" spans="1:13">
      <c r="A270" s="521">
        <f t="shared" si="13"/>
        <v>268</v>
      </c>
      <c r="B270" s="522"/>
      <c r="C270" s="523"/>
      <c r="D270" s="524"/>
      <c r="E270" s="522"/>
      <c r="F270" s="525"/>
      <c r="G270" s="522"/>
      <c r="H270" s="523"/>
      <c r="I270" s="526">
        <f t="shared" si="14"/>
        <v>0</v>
      </c>
      <c r="J270" s="527">
        <f t="shared" si="14"/>
        <v>0</v>
      </c>
      <c r="K270" s="525"/>
      <c r="L270" s="525" t="str">
        <f t="shared" si="15"/>
        <v/>
      </c>
      <c r="M270" s="518" t="str">
        <f t="shared" si="16"/>
        <v/>
      </c>
    </row>
    <row r="271" spans="1:13">
      <c r="A271" s="521">
        <f t="shared" si="13"/>
        <v>269</v>
      </c>
      <c r="B271" s="522"/>
      <c r="C271" s="523"/>
      <c r="D271" s="524"/>
      <c r="E271" s="522"/>
      <c r="F271" s="525"/>
      <c r="G271" s="522"/>
      <c r="H271" s="523"/>
      <c r="I271" s="526">
        <f t="shared" si="14"/>
        <v>0</v>
      </c>
      <c r="J271" s="527">
        <f t="shared" si="14"/>
        <v>0</v>
      </c>
      <c r="K271" s="525"/>
      <c r="L271" s="525" t="str">
        <f t="shared" si="15"/>
        <v/>
      </c>
      <c r="M271" s="518" t="str">
        <f t="shared" si="16"/>
        <v/>
      </c>
    </row>
    <row r="272" spans="1:13">
      <c r="A272" s="521">
        <f t="shared" si="13"/>
        <v>270</v>
      </c>
      <c r="B272" s="522"/>
      <c r="C272" s="523"/>
      <c r="D272" s="524"/>
      <c r="E272" s="522"/>
      <c r="F272" s="525"/>
      <c r="G272" s="522"/>
      <c r="H272" s="523"/>
      <c r="I272" s="526">
        <f t="shared" si="14"/>
        <v>0</v>
      </c>
      <c r="J272" s="527">
        <f t="shared" si="14"/>
        <v>0</v>
      </c>
      <c r="K272" s="525"/>
      <c r="L272" s="525" t="str">
        <f t="shared" si="15"/>
        <v/>
      </c>
      <c r="M272" s="518" t="str">
        <f t="shared" si="16"/>
        <v/>
      </c>
    </row>
    <row r="273" spans="1:13">
      <c r="A273" s="521">
        <f t="shared" si="13"/>
        <v>271</v>
      </c>
      <c r="B273" s="522"/>
      <c r="C273" s="523"/>
      <c r="D273" s="524"/>
      <c r="E273" s="522"/>
      <c r="F273" s="525"/>
      <c r="G273" s="522"/>
      <c r="H273" s="523"/>
      <c r="I273" s="526">
        <f t="shared" si="14"/>
        <v>0</v>
      </c>
      <c r="J273" s="527">
        <f t="shared" si="14"/>
        <v>0</v>
      </c>
      <c r="K273" s="525"/>
      <c r="L273" s="525" t="str">
        <f t="shared" si="15"/>
        <v/>
      </c>
      <c r="M273" s="518" t="str">
        <f t="shared" si="16"/>
        <v/>
      </c>
    </row>
    <row r="274" spans="1:13">
      <c r="A274" s="521">
        <f t="shared" si="13"/>
        <v>272</v>
      </c>
      <c r="B274" s="522"/>
      <c r="C274" s="523"/>
      <c r="D274" s="524"/>
      <c r="E274" s="522"/>
      <c r="F274" s="525"/>
      <c r="G274" s="522"/>
      <c r="H274" s="523"/>
      <c r="I274" s="526">
        <f t="shared" si="14"/>
        <v>0</v>
      </c>
      <c r="J274" s="527">
        <f t="shared" si="14"/>
        <v>0</v>
      </c>
      <c r="K274" s="525"/>
      <c r="L274" s="525" t="str">
        <f t="shared" si="15"/>
        <v/>
      </c>
      <c r="M274" s="518" t="str">
        <f t="shared" si="16"/>
        <v/>
      </c>
    </row>
    <row r="275" spans="1:13">
      <c r="A275" s="521">
        <f t="shared" si="13"/>
        <v>273</v>
      </c>
      <c r="B275" s="522"/>
      <c r="C275" s="523"/>
      <c r="D275" s="524"/>
      <c r="E275" s="522"/>
      <c r="F275" s="525"/>
      <c r="G275" s="522"/>
      <c r="H275" s="523"/>
      <c r="I275" s="526">
        <f t="shared" si="14"/>
        <v>0</v>
      </c>
      <c r="J275" s="527">
        <f t="shared" si="14"/>
        <v>0</v>
      </c>
      <c r="K275" s="525"/>
      <c r="L275" s="525" t="str">
        <f t="shared" si="15"/>
        <v/>
      </c>
      <c r="M275" s="518" t="str">
        <f t="shared" si="16"/>
        <v/>
      </c>
    </row>
    <row r="276" spans="1:13">
      <c r="A276" s="521">
        <f t="shared" si="13"/>
        <v>274</v>
      </c>
      <c r="B276" s="522"/>
      <c r="C276" s="523"/>
      <c r="D276" s="524"/>
      <c r="E276" s="522"/>
      <c r="F276" s="525"/>
      <c r="G276" s="522"/>
      <c r="H276" s="523"/>
      <c r="I276" s="526">
        <f t="shared" si="14"/>
        <v>0</v>
      </c>
      <c r="J276" s="527">
        <f t="shared" si="14"/>
        <v>0</v>
      </c>
      <c r="K276" s="525"/>
      <c r="L276" s="525" t="str">
        <f t="shared" si="15"/>
        <v/>
      </c>
      <c r="M276" s="518" t="str">
        <f t="shared" si="16"/>
        <v/>
      </c>
    </row>
    <row r="277" spans="1:13">
      <c r="A277" s="521">
        <f t="shared" si="13"/>
        <v>275</v>
      </c>
      <c r="B277" s="522"/>
      <c r="C277" s="523"/>
      <c r="D277" s="524"/>
      <c r="E277" s="522"/>
      <c r="F277" s="525"/>
      <c r="G277" s="522"/>
      <c r="H277" s="523"/>
      <c r="I277" s="526">
        <f t="shared" si="14"/>
        <v>0</v>
      </c>
      <c r="J277" s="527">
        <f t="shared" si="14"/>
        <v>0</v>
      </c>
      <c r="K277" s="525"/>
      <c r="L277" s="525" t="str">
        <f t="shared" si="15"/>
        <v/>
      </c>
      <c r="M277" s="518" t="str">
        <f t="shared" si="16"/>
        <v/>
      </c>
    </row>
    <row r="278" spans="1:13">
      <c r="A278" s="521">
        <f t="shared" si="13"/>
        <v>276</v>
      </c>
      <c r="B278" s="522"/>
      <c r="C278" s="523"/>
      <c r="D278" s="524"/>
      <c r="E278" s="522"/>
      <c r="F278" s="525"/>
      <c r="G278" s="522"/>
      <c r="H278" s="523"/>
      <c r="I278" s="526">
        <f t="shared" si="14"/>
        <v>0</v>
      </c>
      <c r="J278" s="527">
        <f t="shared" si="14"/>
        <v>0</v>
      </c>
      <c r="K278" s="525"/>
      <c r="L278" s="525" t="str">
        <f t="shared" si="15"/>
        <v/>
      </c>
      <c r="M278" s="518" t="str">
        <f t="shared" si="16"/>
        <v/>
      </c>
    </row>
    <row r="279" spans="1:13">
      <c r="A279" s="521">
        <f t="shared" si="13"/>
        <v>277</v>
      </c>
      <c r="B279" s="522"/>
      <c r="C279" s="523"/>
      <c r="D279" s="524"/>
      <c r="E279" s="522"/>
      <c r="F279" s="525"/>
      <c r="G279" s="522"/>
      <c r="H279" s="523"/>
      <c r="I279" s="526">
        <f t="shared" si="14"/>
        <v>0</v>
      </c>
      <c r="J279" s="527">
        <f t="shared" si="14"/>
        <v>0</v>
      </c>
      <c r="K279" s="525"/>
      <c r="L279" s="525" t="str">
        <f t="shared" si="15"/>
        <v/>
      </c>
      <c r="M279" s="518" t="str">
        <f t="shared" si="16"/>
        <v/>
      </c>
    </row>
    <row r="280" spans="1:13">
      <c r="A280" s="521">
        <f t="shared" si="13"/>
        <v>278</v>
      </c>
      <c r="B280" s="522"/>
      <c r="C280" s="523"/>
      <c r="D280" s="524"/>
      <c r="E280" s="522"/>
      <c r="F280" s="525"/>
      <c r="G280" s="522"/>
      <c r="H280" s="523"/>
      <c r="I280" s="526">
        <f t="shared" si="14"/>
        <v>0</v>
      </c>
      <c r="J280" s="527">
        <f t="shared" si="14"/>
        <v>0</v>
      </c>
      <c r="K280" s="525"/>
      <c r="L280" s="525" t="str">
        <f t="shared" si="15"/>
        <v/>
      </c>
      <c r="M280" s="518" t="str">
        <f t="shared" si="16"/>
        <v/>
      </c>
    </row>
    <row r="281" spans="1:13">
      <c r="A281" s="521">
        <f t="shared" si="13"/>
        <v>279</v>
      </c>
      <c r="B281" s="522"/>
      <c r="C281" s="523"/>
      <c r="D281" s="524"/>
      <c r="E281" s="522"/>
      <c r="F281" s="525"/>
      <c r="G281" s="522"/>
      <c r="H281" s="523"/>
      <c r="I281" s="526">
        <f t="shared" si="14"/>
        <v>0</v>
      </c>
      <c r="J281" s="527">
        <f t="shared" si="14"/>
        <v>0</v>
      </c>
      <c r="K281" s="525"/>
      <c r="L281" s="525" t="str">
        <f t="shared" si="15"/>
        <v/>
      </c>
      <c r="M281" s="518" t="str">
        <f t="shared" si="16"/>
        <v/>
      </c>
    </row>
    <row r="282" spans="1:13">
      <c r="A282" s="521">
        <f t="shared" si="13"/>
        <v>280</v>
      </c>
      <c r="B282" s="522"/>
      <c r="C282" s="523"/>
      <c r="D282" s="524"/>
      <c r="E282" s="522"/>
      <c r="F282" s="525"/>
      <c r="G282" s="522"/>
      <c r="H282" s="523"/>
      <c r="I282" s="526">
        <f t="shared" si="14"/>
        <v>0</v>
      </c>
      <c r="J282" s="527">
        <f t="shared" si="14"/>
        <v>0</v>
      </c>
      <c r="K282" s="525"/>
      <c r="L282" s="525" t="str">
        <f t="shared" si="15"/>
        <v/>
      </c>
      <c r="M282" s="518" t="str">
        <f t="shared" si="16"/>
        <v/>
      </c>
    </row>
    <row r="283" spans="1:13">
      <c r="A283" s="521">
        <f t="shared" si="13"/>
        <v>281</v>
      </c>
      <c r="B283" s="522"/>
      <c r="C283" s="523"/>
      <c r="D283" s="524"/>
      <c r="E283" s="522"/>
      <c r="F283" s="525"/>
      <c r="G283" s="522"/>
      <c r="H283" s="523"/>
      <c r="I283" s="526">
        <f t="shared" si="14"/>
        <v>0</v>
      </c>
      <c r="J283" s="527">
        <f t="shared" si="14"/>
        <v>0</v>
      </c>
      <c r="K283" s="525"/>
      <c r="L283" s="525" t="str">
        <f t="shared" si="15"/>
        <v/>
      </c>
      <c r="M283" s="518" t="str">
        <f t="shared" si="16"/>
        <v/>
      </c>
    </row>
    <row r="284" spans="1:13">
      <c r="A284" s="521">
        <f t="shared" si="13"/>
        <v>282</v>
      </c>
      <c r="B284" s="522"/>
      <c r="C284" s="523"/>
      <c r="D284" s="524"/>
      <c r="E284" s="522"/>
      <c r="F284" s="525"/>
      <c r="G284" s="522"/>
      <c r="H284" s="523"/>
      <c r="I284" s="526">
        <f t="shared" si="14"/>
        <v>0</v>
      </c>
      <c r="J284" s="527">
        <f t="shared" si="14"/>
        <v>0</v>
      </c>
      <c r="K284" s="525"/>
      <c r="L284" s="525" t="str">
        <f t="shared" si="15"/>
        <v/>
      </c>
      <c r="M284" s="518" t="str">
        <f t="shared" si="16"/>
        <v/>
      </c>
    </row>
    <row r="285" spans="1:13">
      <c r="A285" s="521">
        <f t="shared" si="13"/>
        <v>283</v>
      </c>
      <c r="B285" s="522"/>
      <c r="C285" s="523"/>
      <c r="D285" s="524"/>
      <c r="E285" s="522"/>
      <c r="F285" s="525"/>
      <c r="G285" s="522"/>
      <c r="H285" s="523"/>
      <c r="I285" s="526">
        <f t="shared" si="14"/>
        <v>0</v>
      </c>
      <c r="J285" s="527">
        <f t="shared" si="14"/>
        <v>0</v>
      </c>
      <c r="K285" s="525"/>
      <c r="L285" s="525" t="str">
        <f t="shared" si="15"/>
        <v/>
      </c>
      <c r="M285" s="518" t="str">
        <f t="shared" si="16"/>
        <v/>
      </c>
    </row>
    <row r="286" spans="1:13">
      <c r="A286" s="521">
        <f t="shared" si="13"/>
        <v>284</v>
      </c>
      <c r="B286" s="522"/>
      <c r="C286" s="523"/>
      <c r="D286" s="524"/>
      <c r="E286" s="522"/>
      <c r="F286" s="525"/>
      <c r="G286" s="522"/>
      <c r="H286" s="523"/>
      <c r="I286" s="526">
        <f t="shared" si="14"/>
        <v>0</v>
      </c>
      <c r="J286" s="527">
        <f t="shared" si="14"/>
        <v>0</v>
      </c>
      <c r="K286" s="525"/>
      <c r="L286" s="525" t="str">
        <f t="shared" si="15"/>
        <v/>
      </c>
      <c r="M286" s="518" t="str">
        <f t="shared" si="16"/>
        <v/>
      </c>
    </row>
    <row r="287" spans="1:13">
      <c r="A287" s="521">
        <f t="shared" si="13"/>
        <v>285</v>
      </c>
      <c r="B287" s="522"/>
      <c r="C287" s="523"/>
      <c r="D287" s="524"/>
      <c r="E287" s="522"/>
      <c r="F287" s="525"/>
      <c r="G287" s="522"/>
      <c r="H287" s="523"/>
      <c r="I287" s="526">
        <f t="shared" si="14"/>
        <v>0</v>
      </c>
      <c r="J287" s="527">
        <f t="shared" si="14"/>
        <v>0</v>
      </c>
      <c r="K287" s="525"/>
      <c r="L287" s="525" t="str">
        <f t="shared" si="15"/>
        <v/>
      </c>
      <c r="M287" s="518" t="str">
        <f t="shared" si="16"/>
        <v/>
      </c>
    </row>
    <row r="288" spans="1:13">
      <c r="A288" s="521">
        <f t="shared" si="13"/>
        <v>286</v>
      </c>
      <c r="B288" s="522"/>
      <c r="C288" s="523"/>
      <c r="D288" s="524"/>
      <c r="E288" s="522"/>
      <c r="F288" s="525"/>
      <c r="G288" s="522"/>
      <c r="H288" s="523"/>
      <c r="I288" s="526">
        <f t="shared" si="14"/>
        <v>0</v>
      </c>
      <c r="J288" s="527">
        <f t="shared" si="14"/>
        <v>0</v>
      </c>
      <c r="K288" s="525"/>
      <c r="L288" s="525" t="str">
        <f t="shared" si="15"/>
        <v/>
      </c>
      <c r="M288" s="518" t="str">
        <f t="shared" si="16"/>
        <v/>
      </c>
    </row>
    <row r="289" spans="1:13">
      <c r="A289" s="521">
        <f t="shared" si="13"/>
        <v>287</v>
      </c>
      <c r="B289" s="522"/>
      <c r="C289" s="523"/>
      <c r="D289" s="524"/>
      <c r="E289" s="522"/>
      <c r="F289" s="525"/>
      <c r="G289" s="522"/>
      <c r="H289" s="523"/>
      <c r="I289" s="526">
        <f t="shared" si="14"/>
        <v>0</v>
      </c>
      <c r="J289" s="527">
        <f t="shared" si="14"/>
        <v>0</v>
      </c>
      <c r="K289" s="525"/>
      <c r="L289" s="525" t="str">
        <f t="shared" si="15"/>
        <v/>
      </c>
      <c r="M289" s="518" t="str">
        <f t="shared" si="16"/>
        <v/>
      </c>
    </row>
    <row r="290" spans="1:13">
      <c r="A290" s="521">
        <f t="shared" si="13"/>
        <v>288</v>
      </c>
      <c r="B290" s="522"/>
      <c r="C290" s="523"/>
      <c r="D290" s="524"/>
      <c r="E290" s="522"/>
      <c r="F290" s="525"/>
      <c r="G290" s="522"/>
      <c r="H290" s="523"/>
      <c r="I290" s="526">
        <f t="shared" si="14"/>
        <v>0</v>
      </c>
      <c r="J290" s="527">
        <f t="shared" si="14"/>
        <v>0</v>
      </c>
      <c r="K290" s="525"/>
      <c r="L290" s="525" t="str">
        <f t="shared" si="15"/>
        <v/>
      </c>
      <c r="M290" s="518" t="str">
        <f t="shared" si="16"/>
        <v/>
      </c>
    </row>
    <row r="291" spans="1:13">
      <c r="A291" s="521">
        <f t="shared" si="13"/>
        <v>289</v>
      </c>
      <c r="B291" s="522"/>
      <c r="C291" s="523"/>
      <c r="D291" s="524"/>
      <c r="E291" s="522"/>
      <c r="F291" s="525"/>
      <c r="G291" s="522"/>
      <c r="H291" s="523"/>
      <c r="I291" s="526">
        <f t="shared" si="14"/>
        <v>0</v>
      </c>
      <c r="J291" s="527">
        <f t="shared" si="14"/>
        <v>0</v>
      </c>
      <c r="K291" s="525"/>
      <c r="L291" s="525" t="str">
        <f t="shared" si="15"/>
        <v/>
      </c>
      <c r="M291" s="518" t="str">
        <f t="shared" si="16"/>
        <v/>
      </c>
    </row>
    <row r="292" spans="1:13">
      <c r="A292" s="521">
        <f t="shared" si="13"/>
        <v>290</v>
      </c>
      <c r="B292" s="522"/>
      <c r="C292" s="523"/>
      <c r="D292" s="524"/>
      <c r="E292" s="522"/>
      <c r="F292" s="525"/>
      <c r="G292" s="522"/>
      <c r="H292" s="523"/>
      <c r="I292" s="526">
        <f t="shared" si="14"/>
        <v>0</v>
      </c>
      <c r="J292" s="527">
        <f t="shared" si="14"/>
        <v>0</v>
      </c>
      <c r="K292" s="525"/>
      <c r="L292" s="525" t="str">
        <f t="shared" si="15"/>
        <v/>
      </c>
      <c r="M292" s="518" t="str">
        <f t="shared" si="16"/>
        <v/>
      </c>
    </row>
    <row r="293" spans="1:13">
      <c r="A293" s="521">
        <f t="shared" si="13"/>
        <v>291</v>
      </c>
      <c r="B293" s="522"/>
      <c r="C293" s="523"/>
      <c r="D293" s="524"/>
      <c r="E293" s="522"/>
      <c r="F293" s="525"/>
      <c r="G293" s="522"/>
      <c r="H293" s="523"/>
      <c r="I293" s="526">
        <f t="shared" si="14"/>
        <v>0</v>
      </c>
      <c r="J293" s="527">
        <f t="shared" si="14"/>
        <v>0</v>
      </c>
      <c r="K293" s="525"/>
      <c r="L293" s="525" t="str">
        <f t="shared" si="15"/>
        <v/>
      </c>
      <c r="M293" s="518" t="str">
        <f t="shared" si="16"/>
        <v/>
      </c>
    </row>
    <row r="294" spans="1:13">
      <c r="A294" s="521">
        <f t="shared" si="13"/>
        <v>292</v>
      </c>
      <c r="B294" s="522"/>
      <c r="C294" s="523"/>
      <c r="D294" s="524"/>
      <c r="E294" s="522"/>
      <c r="F294" s="525"/>
      <c r="G294" s="522"/>
      <c r="H294" s="523"/>
      <c r="I294" s="526">
        <f t="shared" si="14"/>
        <v>0</v>
      </c>
      <c r="J294" s="527">
        <f t="shared" si="14"/>
        <v>0</v>
      </c>
      <c r="K294" s="525"/>
      <c r="L294" s="525" t="str">
        <f t="shared" si="15"/>
        <v/>
      </c>
      <c r="M294" s="518" t="str">
        <f t="shared" si="16"/>
        <v/>
      </c>
    </row>
    <row r="295" spans="1:13">
      <c r="A295" s="521">
        <f t="shared" si="13"/>
        <v>293</v>
      </c>
      <c r="B295" s="522"/>
      <c r="C295" s="523"/>
      <c r="D295" s="524"/>
      <c r="E295" s="522"/>
      <c r="F295" s="525"/>
      <c r="G295" s="522"/>
      <c r="H295" s="523"/>
      <c r="I295" s="526">
        <f t="shared" si="14"/>
        <v>0</v>
      </c>
      <c r="J295" s="527">
        <f t="shared" si="14"/>
        <v>0</v>
      </c>
      <c r="K295" s="525"/>
      <c r="L295" s="525" t="str">
        <f t="shared" si="15"/>
        <v/>
      </c>
      <c r="M295" s="518" t="str">
        <f t="shared" si="16"/>
        <v/>
      </c>
    </row>
    <row r="296" spans="1:13">
      <c r="A296" s="521">
        <f t="shared" si="13"/>
        <v>294</v>
      </c>
      <c r="B296" s="522"/>
      <c r="C296" s="523"/>
      <c r="D296" s="524"/>
      <c r="E296" s="522"/>
      <c r="F296" s="525"/>
      <c r="G296" s="522"/>
      <c r="H296" s="523"/>
      <c r="I296" s="526">
        <f t="shared" si="14"/>
        <v>0</v>
      </c>
      <c r="J296" s="527">
        <f t="shared" si="14"/>
        <v>0</v>
      </c>
      <c r="K296" s="525"/>
      <c r="L296" s="525" t="str">
        <f t="shared" si="15"/>
        <v/>
      </c>
      <c r="M296" s="518" t="str">
        <f t="shared" si="16"/>
        <v/>
      </c>
    </row>
    <row r="297" spans="1:13">
      <c r="A297" s="521">
        <f t="shared" si="13"/>
        <v>295</v>
      </c>
      <c r="B297" s="522"/>
      <c r="C297" s="523"/>
      <c r="D297" s="524"/>
      <c r="E297" s="522"/>
      <c r="F297" s="525"/>
      <c r="G297" s="522"/>
      <c r="H297" s="523"/>
      <c r="I297" s="526">
        <f t="shared" si="14"/>
        <v>0</v>
      </c>
      <c r="J297" s="527">
        <f t="shared" si="14"/>
        <v>0</v>
      </c>
      <c r="K297" s="525"/>
      <c r="L297" s="525" t="str">
        <f t="shared" si="15"/>
        <v/>
      </c>
      <c r="M297" s="518" t="str">
        <f t="shared" si="16"/>
        <v/>
      </c>
    </row>
    <row r="298" spans="1:13">
      <c r="A298" s="521">
        <f t="shared" si="13"/>
        <v>296</v>
      </c>
      <c r="B298" s="522"/>
      <c r="C298" s="523"/>
      <c r="D298" s="524"/>
      <c r="E298" s="522"/>
      <c r="F298" s="525"/>
      <c r="G298" s="522"/>
      <c r="H298" s="523"/>
      <c r="I298" s="526">
        <f t="shared" si="14"/>
        <v>0</v>
      </c>
      <c r="J298" s="527">
        <f t="shared" si="14"/>
        <v>0</v>
      </c>
      <c r="K298" s="525"/>
      <c r="L298" s="525" t="str">
        <f t="shared" si="15"/>
        <v/>
      </c>
      <c r="M298" s="518" t="str">
        <f t="shared" si="16"/>
        <v/>
      </c>
    </row>
    <row r="299" spans="1:13">
      <c r="A299" s="521">
        <f t="shared" si="13"/>
        <v>297</v>
      </c>
      <c r="B299" s="522"/>
      <c r="C299" s="523"/>
      <c r="D299" s="524"/>
      <c r="E299" s="522"/>
      <c r="F299" s="525"/>
      <c r="G299" s="522"/>
      <c r="H299" s="523"/>
      <c r="I299" s="526">
        <f t="shared" si="14"/>
        <v>0</v>
      </c>
      <c r="J299" s="527">
        <f t="shared" si="14"/>
        <v>0</v>
      </c>
      <c r="K299" s="525"/>
      <c r="L299" s="525" t="str">
        <f t="shared" si="15"/>
        <v/>
      </c>
      <c r="M299" s="518" t="str">
        <f t="shared" si="16"/>
        <v/>
      </c>
    </row>
    <row r="300" spans="1:13">
      <c r="A300" s="521">
        <f t="shared" si="13"/>
        <v>298</v>
      </c>
      <c r="B300" s="522"/>
      <c r="C300" s="523"/>
      <c r="D300" s="524"/>
      <c r="E300" s="522"/>
      <c r="F300" s="525"/>
      <c r="G300" s="522"/>
      <c r="H300" s="523"/>
      <c r="I300" s="526">
        <f t="shared" si="14"/>
        <v>0</v>
      </c>
      <c r="J300" s="527">
        <f t="shared" si="14"/>
        <v>0</v>
      </c>
      <c r="K300" s="525"/>
      <c r="L300" s="525" t="str">
        <f t="shared" si="15"/>
        <v/>
      </c>
      <c r="M300" s="518" t="str">
        <f t="shared" si="16"/>
        <v/>
      </c>
    </row>
    <row r="301" spans="1:13">
      <c r="A301" s="521">
        <f t="shared" si="13"/>
        <v>299</v>
      </c>
      <c r="B301" s="522"/>
      <c r="C301" s="523"/>
      <c r="D301" s="524"/>
      <c r="E301" s="522"/>
      <c r="F301" s="525"/>
      <c r="G301" s="522"/>
      <c r="H301" s="523"/>
      <c r="I301" s="526">
        <f t="shared" si="14"/>
        <v>0</v>
      </c>
      <c r="J301" s="527">
        <f t="shared" si="14"/>
        <v>0</v>
      </c>
      <c r="K301" s="525"/>
      <c r="L301" s="525" t="str">
        <f t="shared" si="15"/>
        <v/>
      </c>
      <c r="M301" s="518" t="str">
        <f t="shared" si="16"/>
        <v/>
      </c>
    </row>
    <row r="302" spans="1:13">
      <c r="A302" s="521">
        <f t="shared" si="13"/>
        <v>300</v>
      </c>
      <c r="B302" s="522"/>
      <c r="C302" s="523"/>
      <c r="D302" s="524"/>
      <c r="E302" s="522"/>
      <c r="F302" s="525"/>
      <c r="G302" s="522"/>
      <c r="H302" s="523"/>
      <c r="I302" s="526">
        <f t="shared" si="14"/>
        <v>0</v>
      </c>
      <c r="J302" s="527">
        <f t="shared" si="14"/>
        <v>0</v>
      </c>
      <c r="K302" s="525"/>
      <c r="L302" s="525" t="str">
        <f t="shared" si="15"/>
        <v/>
      </c>
      <c r="M302" s="518" t="str">
        <f t="shared" si="16"/>
        <v/>
      </c>
    </row>
    <row r="303" spans="1:13">
      <c r="A303" s="521"/>
      <c r="B303" s="528"/>
      <c r="C303" s="529"/>
      <c r="D303" s="528" t="s">
        <v>940</v>
      </c>
      <c r="E303" s="528"/>
      <c r="F303" s="525">
        <f>SUBTOTAL(9,F3:F302)</f>
        <v>0</v>
      </c>
      <c r="G303" s="528"/>
      <c r="H303" s="529"/>
      <c r="I303" s="528" t="s">
        <v>981</v>
      </c>
      <c r="J303" s="528"/>
      <c r="K303" s="525">
        <f>SUBTOTAL(9,K3:K302)</f>
        <v>0</v>
      </c>
      <c r="L303" s="525">
        <f>SUBTOTAL(9,L3:L302)</f>
        <v>0</v>
      </c>
      <c r="M303" s="518" t="str">
        <f t="shared" si="16"/>
        <v/>
      </c>
    </row>
  </sheetData>
  <autoFilter ref="B2:M302"/>
  <phoneticPr fontId="46"/>
  <dataValidations count="2">
    <dataValidation imeMode="hiragana" allowBlank="1" showInputMessage="1" showErrorMessage="1" sqref="E3:E302 B3:B302 J3:J302 G3:G302 B2:L2"/>
    <dataValidation imeMode="off" allowBlank="1" showInputMessage="1" showErrorMessage="1" sqref="C3:C303 F3:F303 H3:H303 K3:K303 L303:M303 M3:M302"/>
  </dataValidations>
  <printOptions horizontalCentered="1"/>
  <pageMargins left="0.70866141732283472" right="0.70866141732283472" top="0.74803149606299213" bottom="0.74803149606299213" header="0.31496062992125984" footer="0.31496062992125984"/>
  <pageSetup paperSize="9" orientation="portrait" blackAndWhite="1" useFirstPageNumber="1"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'⑨-2部門別面積集計比較表(実施設計)'!$C$4:$C$34</xm:f>
          </x14:formula1>
          <xm:sqref>D3:D302</xm:sqref>
        </x14:dataValidation>
        <x14:dataValidation type="list" imeMode="hiragana" allowBlank="1" showInputMessage="1">
          <x14:formula1>
            <xm:f>'⑨-2部門別面積集計比較表(実施設計)'!$C$4:$C$34</xm:f>
          </x14:formula1>
          <xm:sqref>I3:I302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0"/>
  <sheetViews>
    <sheetView view="pageBreakPreview" zoomScaleNormal="100" zoomScaleSheetLayoutView="100" zoomScalePageLayoutView="55" workbookViewId="0">
      <selection activeCell="C30" sqref="C30"/>
    </sheetView>
  </sheetViews>
  <sheetFormatPr defaultRowHeight="13.5"/>
  <cols>
    <col min="1" max="2" width="4.625" style="348" customWidth="1"/>
    <col min="3" max="3" width="13" style="348" bestFit="1" customWidth="1"/>
    <col min="4" max="5" width="12.875" style="348" bestFit="1" customWidth="1"/>
    <col min="6" max="6" width="12.875" style="348" customWidth="1"/>
    <col min="7" max="7" width="61.875" style="348" customWidth="1"/>
    <col min="8" max="16384" width="9" style="348"/>
  </cols>
  <sheetData>
    <row r="1" spans="1:7" ht="24.95" customHeight="1">
      <c r="A1" s="633" t="str">
        <f>'⑨-1部門別面積比較表(実施設計)'!A1</f>
        <v>○○病院 ○○整備工事</v>
      </c>
      <c r="B1" s="467"/>
      <c r="C1" s="467"/>
      <c r="D1" s="467"/>
      <c r="E1" s="467"/>
      <c r="F1" s="467"/>
      <c r="G1" s="467"/>
    </row>
    <row r="2" spans="1:7" s="349" customFormat="1" ht="19.5" customHeight="1">
      <c r="A2" s="1819" t="s">
        <v>455</v>
      </c>
      <c r="B2" s="1819"/>
      <c r="C2" s="1819"/>
      <c r="D2" s="1820" t="s">
        <v>933</v>
      </c>
      <c r="E2" s="1820" t="s">
        <v>941</v>
      </c>
      <c r="F2" s="1820" t="s">
        <v>938</v>
      </c>
      <c r="G2" s="1822" t="s">
        <v>942</v>
      </c>
    </row>
    <row r="3" spans="1:7" s="349" customFormat="1" ht="19.5" customHeight="1">
      <c r="A3" s="1821" t="s">
        <v>943</v>
      </c>
      <c r="B3" s="1821"/>
      <c r="C3" s="474" t="s">
        <v>944</v>
      </c>
      <c r="D3" s="1821"/>
      <c r="E3" s="1821"/>
      <c r="F3" s="1821"/>
      <c r="G3" s="1822"/>
    </row>
    <row r="4" spans="1:7" ht="20.100000000000001" customHeight="1">
      <c r="A4" s="1823" t="s">
        <v>945</v>
      </c>
      <c r="B4" s="1823"/>
      <c r="C4" s="475" t="s">
        <v>946</v>
      </c>
      <c r="D4" s="476">
        <f>SUMIF('⑨-1部門別面積比較表(実施設計)'!D:D,C4,'⑨-1部門別面積比較表(実施設計)'!F:F)</f>
        <v>0</v>
      </c>
      <c r="E4" s="476">
        <f>SUMIF('⑨-1部門別面積比較表(実施設計)'!I:I,C4,'⑨-1部門別面積比較表(実施設計)'!K:K)</f>
        <v>0</v>
      </c>
      <c r="F4" s="476">
        <f>E4-D4</f>
        <v>0</v>
      </c>
      <c r="G4" s="477" t="s">
        <v>461</v>
      </c>
    </row>
    <row r="5" spans="1:7" ht="20.100000000000001" customHeight="1">
      <c r="A5" s="1823" t="s">
        <v>947</v>
      </c>
      <c r="B5" s="1823"/>
      <c r="C5" s="475" t="s">
        <v>948</v>
      </c>
      <c r="D5" s="476">
        <f>SUMIF('⑨-1部門別面積比較表(実施設計)'!D:D,C5,'⑨-1部門別面積比較表(実施設計)'!F:F)</f>
        <v>0</v>
      </c>
      <c r="E5" s="476">
        <f>SUMIF('⑨-1部門別面積比較表(実施設計)'!I:I,C5,'⑨-1部門別面積比較表(実施設計)'!K:K)</f>
        <v>0</v>
      </c>
      <c r="F5" s="476">
        <f t="shared" ref="F5:F34" si="0">E5-D5</f>
        <v>0</v>
      </c>
      <c r="G5" s="477" t="s">
        <v>464</v>
      </c>
    </row>
    <row r="6" spans="1:7" ht="20.100000000000001" customHeight="1">
      <c r="A6" s="1823"/>
      <c r="B6" s="1823"/>
      <c r="C6" s="475" t="s">
        <v>982</v>
      </c>
      <c r="D6" s="476">
        <f>SUMIF('⑨-1部門別面積比較表(実施設計)'!D:D,C6,'⑨-1部門別面積比較表(実施設計)'!F:F)</f>
        <v>0</v>
      </c>
      <c r="E6" s="476">
        <f>SUMIF('⑨-1部門別面積比較表(実施設計)'!I:I,C6,'⑨-1部門別面積比較表(実施設計)'!K:K)</f>
        <v>0</v>
      </c>
      <c r="F6" s="476">
        <f t="shared" si="0"/>
        <v>0</v>
      </c>
      <c r="G6" s="477" t="s">
        <v>466</v>
      </c>
    </row>
    <row r="7" spans="1:7" ht="20.100000000000001" customHeight="1">
      <c r="A7" s="513" t="s">
        <v>940</v>
      </c>
      <c r="B7" s="513"/>
      <c r="C7" s="513"/>
      <c r="D7" s="476">
        <f>SUBTOTAL(9,D5:D6)</f>
        <v>0</v>
      </c>
      <c r="E7" s="476">
        <f t="shared" ref="E7:F7" si="1">SUBTOTAL(9,E5:E6)</f>
        <v>0</v>
      </c>
      <c r="F7" s="476">
        <f t="shared" si="1"/>
        <v>0</v>
      </c>
      <c r="G7" s="477"/>
    </row>
    <row r="8" spans="1:7" ht="20.100000000000001" customHeight="1">
      <c r="A8" s="1824" t="s">
        <v>950</v>
      </c>
      <c r="B8" s="1824"/>
      <c r="C8" s="475" t="s">
        <v>951</v>
      </c>
      <c r="D8" s="476">
        <f>SUMIF('⑨-1部門別面積比較表(実施設計)'!D:D,C8,'⑨-1部門別面積比較表(実施設計)'!F:F)</f>
        <v>0</v>
      </c>
      <c r="E8" s="476">
        <f>SUMIF('⑨-1部門別面積比較表(実施設計)'!I:I,C8,'⑨-1部門別面積比較表(実施設計)'!K:K)</f>
        <v>0</v>
      </c>
      <c r="F8" s="476">
        <f t="shared" si="0"/>
        <v>0</v>
      </c>
      <c r="G8" s="477" t="s">
        <v>469</v>
      </c>
    </row>
    <row r="9" spans="1:7" ht="20.100000000000001" customHeight="1">
      <c r="A9" s="1824"/>
      <c r="B9" s="1824"/>
      <c r="C9" s="475" t="s">
        <v>685</v>
      </c>
      <c r="D9" s="476">
        <f>SUMIF('⑨-1部門別面積比較表(実施設計)'!D:D,C9,'⑨-1部門別面積比較表(実施設計)'!F:F)</f>
        <v>0</v>
      </c>
      <c r="E9" s="476">
        <f>SUMIF('⑨-1部門別面積比較表(実施設計)'!I:I,C9,'⑨-1部門別面積比較表(実施設計)'!K:K)</f>
        <v>0</v>
      </c>
      <c r="F9" s="476">
        <f t="shared" si="0"/>
        <v>0</v>
      </c>
      <c r="G9" s="477" t="s">
        <v>471</v>
      </c>
    </row>
    <row r="10" spans="1:7" ht="20.100000000000001" customHeight="1">
      <c r="A10" s="1824"/>
      <c r="B10" s="1824"/>
      <c r="C10" s="475" t="s">
        <v>953</v>
      </c>
      <c r="D10" s="476">
        <f>SUMIF('⑨-1部門別面積比較表(実施設計)'!D:D,C10,'⑨-1部門別面積比較表(実施設計)'!F:F)</f>
        <v>0</v>
      </c>
      <c r="E10" s="476">
        <f>SUMIF('⑨-1部門別面積比較表(実施設計)'!I:I,C10,'⑨-1部門別面積比較表(実施設計)'!K:K)</f>
        <v>0</v>
      </c>
      <c r="F10" s="476">
        <f t="shared" si="0"/>
        <v>0</v>
      </c>
      <c r="G10" s="477" t="s">
        <v>954</v>
      </c>
    </row>
    <row r="11" spans="1:7" ht="20.100000000000001" customHeight="1">
      <c r="A11" s="1824"/>
      <c r="B11" s="1824"/>
      <c r="C11" s="475" t="s">
        <v>955</v>
      </c>
      <c r="D11" s="476">
        <f>SUMIF('⑨-1部門別面積比較表(実施設計)'!D:D,C11,'⑨-1部門別面積比較表(実施設計)'!F:F)</f>
        <v>0</v>
      </c>
      <c r="E11" s="476">
        <f>SUMIF('⑨-1部門別面積比較表(実施設計)'!I:I,C11,'⑨-1部門別面積比較表(実施設計)'!K:K)</f>
        <v>0</v>
      </c>
      <c r="F11" s="476">
        <f t="shared" si="0"/>
        <v>0</v>
      </c>
      <c r="G11" s="477" t="s">
        <v>475</v>
      </c>
    </row>
    <row r="12" spans="1:7" ht="20.100000000000001" customHeight="1">
      <c r="A12" s="1824"/>
      <c r="B12" s="1824"/>
      <c r="C12" s="475" t="s">
        <v>719</v>
      </c>
      <c r="D12" s="476">
        <f>SUMIF('⑨-1部門別面積比較表(実施設計)'!D:D,C12,'⑨-1部門別面積比較表(実施設計)'!F:F)</f>
        <v>0</v>
      </c>
      <c r="E12" s="476">
        <f>SUMIF('⑨-1部門別面積比較表(実施設計)'!I:I,C12,'⑨-1部門別面積比較表(実施設計)'!K:K)</f>
        <v>0</v>
      </c>
      <c r="F12" s="476">
        <f t="shared" si="0"/>
        <v>0</v>
      </c>
      <c r="G12" s="477" t="s">
        <v>477</v>
      </c>
    </row>
    <row r="13" spans="1:7" ht="20.100000000000001" customHeight="1">
      <c r="A13" s="1824"/>
      <c r="B13" s="1824"/>
      <c r="C13" s="475" t="s">
        <v>957</v>
      </c>
      <c r="D13" s="476">
        <f>SUMIF('⑨-1部門別面積比較表(実施設計)'!D:D,C13,'⑨-1部門別面積比較表(実施設計)'!F:F)</f>
        <v>0</v>
      </c>
      <c r="E13" s="476">
        <f>SUMIF('⑨-1部門別面積比較表(実施設計)'!I:I,C13,'⑨-1部門別面積比較表(実施設計)'!K:K)</f>
        <v>0</v>
      </c>
      <c r="F13" s="476">
        <f t="shared" si="0"/>
        <v>0</v>
      </c>
      <c r="G13" s="477" t="s">
        <v>479</v>
      </c>
    </row>
    <row r="14" spans="1:7" ht="20.100000000000001" customHeight="1">
      <c r="A14" s="1824"/>
      <c r="B14" s="1824"/>
      <c r="C14" s="475" t="s">
        <v>958</v>
      </c>
      <c r="D14" s="476">
        <f>SUMIF('⑨-1部門別面積比較表(実施設計)'!D:D,C14,'⑨-1部門別面積比較表(実施設計)'!F:F)</f>
        <v>0</v>
      </c>
      <c r="E14" s="476">
        <f>SUMIF('⑨-1部門別面積比較表(実施設計)'!I:I,C14,'⑨-1部門別面積比較表(実施設計)'!K:K)</f>
        <v>0</v>
      </c>
      <c r="F14" s="476">
        <f t="shared" si="0"/>
        <v>0</v>
      </c>
      <c r="G14" s="477" t="s">
        <v>481</v>
      </c>
    </row>
    <row r="15" spans="1:7" ht="20.100000000000001" customHeight="1">
      <c r="A15" s="1824"/>
      <c r="B15" s="1824"/>
      <c r="C15" s="475" t="s">
        <v>983</v>
      </c>
      <c r="D15" s="476">
        <f>SUMIF('⑨-1部門別面積比較表(実施設計)'!D:D,C15,'⑨-1部門別面積比較表(実施設計)'!F:F)</f>
        <v>0</v>
      </c>
      <c r="E15" s="476">
        <f>SUMIF('⑨-1部門別面積比較表(実施設計)'!I:I,C15,'⑨-1部門別面積比較表(実施設計)'!K:K)</f>
        <v>0</v>
      </c>
      <c r="F15" s="476">
        <f t="shared" si="0"/>
        <v>0</v>
      </c>
      <c r="G15" s="477" t="s">
        <v>483</v>
      </c>
    </row>
    <row r="16" spans="1:7" ht="20.100000000000001" customHeight="1">
      <c r="A16" s="1824"/>
      <c r="B16" s="1824"/>
      <c r="C16" s="475" t="s">
        <v>984</v>
      </c>
      <c r="D16" s="476">
        <f>SUMIF('⑨-1部門別面積比較表(実施設計)'!D:D,C16,'⑨-1部門別面積比較表(実施設計)'!F:F)</f>
        <v>0</v>
      </c>
      <c r="E16" s="476">
        <f>SUMIF('⑨-1部門別面積比較表(実施設計)'!I:I,C16,'⑨-1部門別面積比較表(実施設計)'!K:K)</f>
        <v>0</v>
      </c>
      <c r="F16" s="476">
        <f t="shared" si="0"/>
        <v>0</v>
      </c>
      <c r="G16" s="477" t="s">
        <v>485</v>
      </c>
    </row>
    <row r="17" spans="1:7" ht="20.100000000000001" customHeight="1">
      <c r="A17" s="1824"/>
      <c r="B17" s="1824"/>
      <c r="C17" s="475" t="s">
        <v>961</v>
      </c>
      <c r="D17" s="476">
        <f>SUMIF('⑨-1部門別面積比較表(実施設計)'!D:D,C17,'⑨-1部門別面積比較表(実施設計)'!F:F)</f>
        <v>0</v>
      </c>
      <c r="E17" s="476">
        <f>SUMIF('⑨-1部門別面積比較表(実施設計)'!I:I,C17,'⑨-1部門別面積比較表(実施設計)'!K:K)</f>
        <v>0</v>
      </c>
      <c r="F17" s="476">
        <f t="shared" si="0"/>
        <v>0</v>
      </c>
      <c r="G17" s="477" t="s">
        <v>487</v>
      </c>
    </row>
    <row r="18" spans="1:7" ht="20.100000000000001" customHeight="1">
      <c r="A18" s="1824"/>
      <c r="B18" s="1824"/>
      <c r="C18" s="475" t="s">
        <v>962</v>
      </c>
      <c r="D18" s="476">
        <f>SUMIF('⑨-1部門別面積比較表(実施設計)'!D:D,C18,'⑨-1部門別面積比較表(実施設計)'!F:F)</f>
        <v>0</v>
      </c>
      <c r="E18" s="476">
        <f>SUMIF('⑨-1部門別面積比較表(実施設計)'!I:I,C18,'⑨-1部門別面積比較表(実施設計)'!K:K)</f>
        <v>0</v>
      </c>
      <c r="F18" s="476">
        <f t="shared" si="0"/>
        <v>0</v>
      </c>
      <c r="G18" s="477" t="s">
        <v>489</v>
      </c>
    </row>
    <row r="19" spans="1:7" ht="20.100000000000001" customHeight="1">
      <c r="A19" s="513" t="s">
        <v>940</v>
      </c>
      <c r="B19" s="513"/>
      <c r="C19" s="513"/>
      <c r="D19" s="476">
        <f>SUBTOTAL(9,D8:D18)</f>
        <v>0</v>
      </c>
      <c r="E19" s="476">
        <f t="shared" ref="E19:F19" si="2">SUBTOTAL(9,E8:E18)</f>
        <v>0</v>
      </c>
      <c r="F19" s="476">
        <f t="shared" si="2"/>
        <v>0</v>
      </c>
      <c r="G19" s="477"/>
    </row>
    <row r="20" spans="1:7" ht="20.100000000000001" customHeight="1">
      <c r="A20" s="1824" t="s">
        <v>963</v>
      </c>
      <c r="B20" s="1824"/>
      <c r="C20" s="475" t="s">
        <v>964</v>
      </c>
      <c r="D20" s="476">
        <f>SUMIF('⑨-1部門別面積比較表(実施設計)'!D:D,C20,'⑨-1部門別面積比較表(実施設計)'!F:F)</f>
        <v>0</v>
      </c>
      <c r="E20" s="476">
        <f>SUMIF('⑨-1部門別面積比較表(実施設計)'!I:I,C20,'⑨-1部門別面積比較表(実施設計)'!K:K)</f>
        <v>0</v>
      </c>
      <c r="F20" s="476">
        <f t="shared" si="0"/>
        <v>0</v>
      </c>
      <c r="G20" s="477" t="s">
        <v>492</v>
      </c>
    </row>
    <row r="21" spans="1:7" ht="20.100000000000001" customHeight="1">
      <c r="A21" s="1824"/>
      <c r="B21" s="1824"/>
      <c r="C21" s="475" t="s">
        <v>965</v>
      </c>
      <c r="D21" s="476">
        <f>SUMIF('⑨-1部門別面積比較表(実施設計)'!D:D,C21,'⑨-1部門別面積比較表(実施設計)'!F:F)</f>
        <v>0</v>
      </c>
      <c r="E21" s="476">
        <f>SUMIF('⑨-1部門別面積比較表(実施設計)'!I:I,C21,'⑨-1部門別面積比較表(実施設計)'!K:K)</f>
        <v>0</v>
      </c>
      <c r="F21" s="476">
        <f t="shared" si="0"/>
        <v>0</v>
      </c>
      <c r="G21" s="477" t="s">
        <v>494</v>
      </c>
    </row>
    <row r="22" spans="1:7" ht="20.100000000000001" customHeight="1">
      <c r="A22" s="1824"/>
      <c r="B22" s="1824"/>
      <c r="C22" s="475" t="s">
        <v>824</v>
      </c>
      <c r="D22" s="476">
        <f>SUMIF('⑨-1部門別面積比較表(実施設計)'!D:D,C22,'⑨-1部門別面積比較表(実施設計)'!F:F)</f>
        <v>0</v>
      </c>
      <c r="E22" s="476">
        <f>SUMIF('⑨-1部門別面積比較表(実施設計)'!I:I,C22,'⑨-1部門別面積比較表(実施設計)'!K:K)</f>
        <v>0</v>
      </c>
      <c r="F22" s="476">
        <f t="shared" si="0"/>
        <v>0</v>
      </c>
      <c r="G22" s="477" t="s">
        <v>496</v>
      </c>
    </row>
    <row r="23" spans="1:7" ht="20.100000000000001" customHeight="1">
      <c r="A23" s="1824"/>
      <c r="B23" s="1824"/>
      <c r="C23" s="475" t="s">
        <v>967</v>
      </c>
      <c r="D23" s="476">
        <f>SUMIF('⑨-1部門別面積比較表(実施設計)'!D:D,C23,'⑨-1部門別面積比較表(実施設計)'!F:F)</f>
        <v>0</v>
      </c>
      <c r="E23" s="476">
        <f>SUMIF('⑨-1部門別面積比較表(実施設計)'!I:I,C23,'⑨-1部門別面積比較表(実施設計)'!K:K)</f>
        <v>0</v>
      </c>
      <c r="F23" s="476">
        <f t="shared" si="0"/>
        <v>0</v>
      </c>
      <c r="G23" s="477" t="s">
        <v>498</v>
      </c>
    </row>
    <row r="24" spans="1:7" ht="20.100000000000001" customHeight="1">
      <c r="A24" s="1824"/>
      <c r="B24" s="1824"/>
      <c r="C24" s="475" t="s">
        <v>968</v>
      </c>
      <c r="D24" s="476">
        <f>SUMIF('⑨-1部門別面積比較表(実施設計)'!D:D,C24,'⑨-1部門別面積比較表(実施設計)'!F:F)</f>
        <v>0</v>
      </c>
      <c r="E24" s="476">
        <f>SUMIF('⑨-1部門別面積比較表(実施設計)'!I:I,C24,'⑨-1部門別面積比較表(実施設計)'!K:K)</f>
        <v>0</v>
      </c>
      <c r="F24" s="476">
        <f t="shared" si="0"/>
        <v>0</v>
      </c>
      <c r="G24" s="477" t="s">
        <v>500</v>
      </c>
    </row>
    <row r="25" spans="1:7" ht="20.100000000000001" customHeight="1">
      <c r="A25" s="1824"/>
      <c r="B25" s="1824"/>
      <c r="C25" s="475" t="s">
        <v>969</v>
      </c>
      <c r="D25" s="476">
        <f>SUMIF('⑨-1部門別面積比較表(実施設計)'!D:D,C25,'⑨-1部門別面積比較表(実施設計)'!F:F)</f>
        <v>0</v>
      </c>
      <c r="E25" s="476">
        <f>SUMIF('⑨-1部門別面積比較表(実施設計)'!I:I,C25,'⑨-1部門別面積比較表(実施設計)'!K:K)</f>
        <v>0</v>
      </c>
      <c r="F25" s="476">
        <f t="shared" si="0"/>
        <v>0</v>
      </c>
      <c r="G25" s="477" t="s">
        <v>502</v>
      </c>
    </row>
    <row r="26" spans="1:7" ht="20.100000000000001" customHeight="1">
      <c r="A26" s="513" t="s">
        <v>940</v>
      </c>
      <c r="B26" s="513"/>
      <c r="C26" s="513"/>
      <c r="D26" s="476">
        <f>SUBTOTAL(9,D20:D25)</f>
        <v>0</v>
      </c>
      <c r="E26" s="476">
        <f t="shared" ref="E26:F26" si="3">SUBTOTAL(9,E20:E25)</f>
        <v>0</v>
      </c>
      <c r="F26" s="476">
        <f t="shared" si="3"/>
        <v>0</v>
      </c>
      <c r="G26" s="477"/>
    </row>
    <row r="27" spans="1:7" ht="20.100000000000001" customHeight="1">
      <c r="A27" s="1824" t="s">
        <v>970</v>
      </c>
      <c r="B27" s="1824"/>
      <c r="C27" s="478" t="s">
        <v>971</v>
      </c>
      <c r="D27" s="476">
        <f>SUMIF('⑨-1部門別面積比較表(実施設計)'!D:D,C27,'⑨-1部門別面積比較表(実施設計)'!F:F)</f>
        <v>0</v>
      </c>
      <c r="E27" s="476">
        <f>SUMIF('⑨-1部門別面積比較表(実施設計)'!I:I,C27,'⑨-1部門別面積比較表(実施設計)'!K:K)</f>
        <v>0</v>
      </c>
      <c r="F27" s="476">
        <f t="shared" si="0"/>
        <v>0</v>
      </c>
      <c r="G27" s="478" t="s">
        <v>505</v>
      </c>
    </row>
    <row r="28" spans="1:7" ht="20.100000000000001" customHeight="1">
      <c r="A28" s="1824"/>
      <c r="B28" s="1824"/>
      <c r="C28" s="478" t="s">
        <v>972</v>
      </c>
      <c r="D28" s="476">
        <f>SUMIF('⑨-1部門別面積比較表(実施設計)'!D:D,C28,'⑨-1部門別面積比較表(実施設計)'!F:F)</f>
        <v>0</v>
      </c>
      <c r="E28" s="476">
        <f>SUMIF('⑨-1部門別面積比較表(実施設計)'!I:I,C28,'⑨-1部門別面積比較表(実施設計)'!K:K)</f>
        <v>0</v>
      </c>
      <c r="F28" s="476">
        <f t="shared" si="0"/>
        <v>0</v>
      </c>
      <c r="G28" s="478" t="s">
        <v>507</v>
      </c>
    </row>
    <row r="29" spans="1:7" ht="20.100000000000001" customHeight="1">
      <c r="A29" s="513" t="s">
        <v>940</v>
      </c>
      <c r="B29" s="513"/>
      <c r="C29" s="513"/>
      <c r="D29" s="476">
        <f>SUBTOTAL(9,D27:D28)</f>
        <v>0</v>
      </c>
      <c r="E29" s="476">
        <f t="shared" ref="E29:F29" si="4">SUBTOTAL(9,E27:E28)</f>
        <v>0</v>
      </c>
      <c r="F29" s="476">
        <f t="shared" si="4"/>
        <v>0</v>
      </c>
      <c r="G29" s="477"/>
    </row>
    <row r="30" spans="1:7" ht="20.100000000000001" customHeight="1">
      <c r="A30" s="1825" t="s">
        <v>973</v>
      </c>
      <c r="B30" s="1825"/>
      <c r="C30" s="478" t="s">
        <v>509</v>
      </c>
      <c r="D30" s="476">
        <f>SUMIF('⑨-1部門別面積比較表(実施設計)'!D:D,C30,'⑨-1部門別面積比較表(実施設計)'!F:F)</f>
        <v>0</v>
      </c>
      <c r="E30" s="476">
        <f>SUMIF('⑨-1部門別面積比較表(実施設計)'!I:I,C30,'⑨-1部門別面積比較表(実施設計)'!K:K)</f>
        <v>0</v>
      </c>
      <c r="F30" s="476">
        <f t="shared" si="0"/>
        <v>0</v>
      </c>
      <c r="G30" s="478" t="s">
        <v>510</v>
      </c>
    </row>
    <row r="31" spans="1:7" ht="20.100000000000001" customHeight="1">
      <c r="A31" s="1825"/>
      <c r="B31" s="1825"/>
      <c r="C31" s="478" t="s">
        <v>511</v>
      </c>
      <c r="D31" s="476">
        <f>SUMIF('⑨-1部門別面積比較表(実施設計)'!D:D,C31,'⑨-1部門別面積比較表(実施設計)'!F:F)</f>
        <v>0</v>
      </c>
      <c r="E31" s="476">
        <f>SUMIF('⑨-1部門別面積比較表(実施設計)'!I:I,C31,'⑨-1部門別面積比較表(実施設計)'!K:K)</f>
        <v>0</v>
      </c>
      <c r="F31" s="476">
        <f t="shared" si="0"/>
        <v>0</v>
      </c>
      <c r="G31" s="478" t="s">
        <v>512</v>
      </c>
    </row>
    <row r="32" spans="1:7" ht="20.100000000000001" customHeight="1">
      <c r="A32" s="513" t="s">
        <v>940</v>
      </c>
      <c r="B32" s="513"/>
      <c r="C32" s="513"/>
      <c r="D32" s="476">
        <f>SUBTOTAL(9,D30:D31)</f>
        <v>0</v>
      </c>
      <c r="E32" s="476">
        <f t="shared" ref="E32:F32" si="5">SUBTOTAL(9,E30:E31)</f>
        <v>0</v>
      </c>
      <c r="F32" s="476">
        <f t="shared" si="5"/>
        <v>0</v>
      </c>
      <c r="G32" s="477"/>
    </row>
    <row r="33" spans="1:7" ht="20.100000000000001" customHeight="1">
      <c r="A33" s="1823" t="s">
        <v>570</v>
      </c>
      <c r="B33" s="1823"/>
      <c r="C33" s="478"/>
      <c r="D33" s="476">
        <f>SUMIF('⑨-1部門別面積比較表(実施設計)'!D:D,C33,'⑨-1部門別面積比較表(実施設計)'!F:F)</f>
        <v>0</v>
      </c>
      <c r="E33" s="476">
        <f>SUMIF('⑨-1部門別面積比較表(実施設計)'!I:I,C33,'⑨-1部門別面積比較表(実施設計)'!K:K)</f>
        <v>0</v>
      </c>
      <c r="F33" s="476">
        <f t="shared" si="0"/>
        <v>0</v>
      </c>
      <c r="G33" s="478" t="s">
        <v>514</v>
      </c>
    </row>
    <row r="34" spans="1:7" ht="20.100000000000001" customHeight="1">
      <c r="A34" s="1823"/>
      <c r="B34" s="1823"/>
      <c r="C34" s="478"/>
      <c r="D34" s="476">
        <f>SUMIF('⑨-1部門別面積比較表(実施設計)'!D:D,C34,'⑨-1部門別面積比較表(実施設計)'!F:F)</f>
        <v>0</v>
      </c>
      <c r="E34" s="476">
        <f>SUMIF('⑨-1部門別面積比較表(実施設計)'!I:I,C34,'⑨-1部門別面積比較表(実施設計)'!K:K)</f>
        <v>0</v>
      </c>
      <c r="F34" s="476">
        <f t="shared" si="0"/>
        <v>0</v>
      </c>
      <c r="G34" s="477"/>
    </row>
    <row r="35" spans="1:7" ht="20.100000000000001" customHeight="1">
      <c r="A35" s="513" t="s">
        <v>940</v>
      </c>
      <c r="B35" s="513"/>
      <c r="C35" s="513"/>
      <c r="D35" s="476">
        <f>SUBTOTAL(9,D30:D34)</f>
        <v>0</v>
      </c>
      <c r="E35" s="476">
        <f t="shared" ref="E35:F35" si="6">SUBTOTAL(9,E30:E34)</f>
        <v>0</v>
      </c>
      <c r="F35" s="476">
        <f t="shared" si="6"/>
        <v>0</v>
      </c>
      <c r="G35" s="477"/>
    </row>
    <row r="36" spans="1:7" ht="20.100000000000001" customHeight="1">
      <c r="A36" s="513" t="s">
        <v>974</v>
      </c>
      <c r="B36" s="513"/>
      <c r="C36" s="513"/>
      <c r="D36" s="476">
        <f>SUBTOTAL(9,D4:D35)</f>
        <v>0</v>
      </c>
      <c r="E36" s="476">
        <f t="shared" ref="E36:F36" si="7">SUBTOTAL(9,E4:E35)</f>
        <v>0</v>
      </c>
      <c r="F36" s="476">
        <f t="shared" si="7"/>
        <v>0</v>
      </c>
      <c r="G36" s="477"/>
    </row>
    <row r="37" spans="1:7" s="360" customFormat="1" ht="20.100000000000001" customHeight="1">
      <c r="A37" s="360" t="s">
        <v>1088</v>
      </c>
    </row>
    <row r="38" spans="1:7" s="360" customFormat="1" ht="20.100000000000001" customHeight="1">
      <c r="A38" s="469" t="s">
        <v>976</v>
      </c>
    </row>
    <row r="39" spans="1:7" s="360" customFormat="1" ht="20.100000000000001" customHeight="1">
      <c r="A39" s="470" t="s">
        <v>977</v>
      </c>
      <c r="B39" s="360" t="s">
        <v>978</v>
      </c>
    </row>
    <row r="40" spans="1:7" s="360" customFormat="1" ht="20.100000000000001" customHeight="1">
      <c r="A40" s="470" t="s">
        <v>985</v>
      </c>
      <c r="B40" s="360" t="s">
        <v>979</v>
      </c>
    </row>
    <row r="41" spans="1:7" s="360" customFormat="1" ht="20.100000000000001" customHeight="1">
      <c r="A41" s="470" t="s">
        <v>977</v>
      </c>
      <c r="B41" s="360" t="s">
        <v>980</v>
      </c>
    </row>
    <row r="42" spans="1:7" s="360" customFormat="1" ht="20.100000000000001" customHeight="1">
      <c r="A42" s="363"/>
      <c r="B42" s="364"/>
      <c r="C42" s="364"/>
      <c r="D42" s="364"/>
      <c r="E42" s="364"/>
      <c r="F42" s="364"/>
      <c r="G42" s="364"/>
    </row>
    <row r="43" spans="1:7" s="360" customFormat="1" ht="20.100000000000001" customHeight="1">
      <c r="A43" s="365"/>
      <c r="B43" s="364"/>
      <c r="C43" s="364"/>
      <c r="D43" s="364"/>
      <c r="E43" s="364"/>
      <c r="F43" s="364"/>
      <c r="G43" s="364"/>
    </row>
    <row r="44" spans="1:7" s="360" customFormat="1" ht="20.100000000000001" customHeight="1">
      <c r="A44" s="365"/>
      <c r="B44" s="364"/>
      <c r="C44" s="364"/>
      <c r="D44" s="364"/>
      <c r="E44" s="364"/>
      <c r="F44" s="364"/>
      <c r="G44" s="364"/>
    </row>
    <row r="45" spans="1:7" s="360" customFormat="1" ht="20.100000000000001" customHeight="1">
      <c r="A45" s="365"/>
      <c r="B45" s="364"/>
      <c r="C45" s="364"/>
      <c r="D45" s="364"/>
      <c r="E45" s="364"/>
      <c r="F45" s="364"/>
      <c r="G45" s="364"/>
    </row>
    <row r="46" spans="1:7" s="360" customFormat="1" ht="20.100000000000001" customHeight="1">
      <c r="A46" s="365"/>
      <c r="B46" s="364"/>
      <c r="C46" s="364"/>
      <c r="D46" s="364"/>
      <c r="E46" s="364"/>
      <c r="F46" s="364"/>
      <c r="G46" s="364"/>
    </row>
    <row r="47" spans="1:7" s="360" customFormat="1" ht="20.100000000000001" customHeight="1">
      <c r="A47" s="365"/>
      <c r="B47" s="364"/>
      <c r="C47" s="364"/>
      <c r="D47" s="364"/>
      <c r="E47" s="364"/>
      <c r="F47" s="364"/>
      <c r="G47" s="364"/>
    </row>
    <row r="48" spans="1:7" ht="20.100000000000001" customHeight="1"/>
    <row r="49" ht="27" customHeight="1"/>
    <row r="50" ht="27" customHeight="1"/>
  </sheetData>
  <mergeCells count="13">
    <mergeCell ref="A33:B34"/>
    <mergeCell ref="A4:B4"/>
    <mergeCell ref="A5:B6"/>
    <mergeCell ref="A8:B18"/>
    <mergeCell ref="A20:B25"/>
    <mergeCell ref="A27:B28"/>
    <mergeCell ref="A30:B31"/>
    <mergeCell ref="A2:C2"/>
    <mergeCell ref="D2:D3"/>
    <mergeCell ref="E2:E3"/>
    <mergeCell ref="F2:F3"/>
    <mergeCell ref="G2:G3"/>
    <mergeCell ref="A3:B3"/>
  </mergeCells>
  <phoneticPr fontId="46"/>
  <dataValidations count="2">
    <dataValidation imeMode="off" allowBlank="1" showInputMessage="1" showErrorMessage="1" sqref="D4:F36"/>
    <dataValidation imeMode="hiragana" allowBlank="1" showInputMessage="1" showErrorMessage="1" sqref="D2:F3 G2:G36 A35:B36 C2:C36 B2:B32 A2:A33"/>
  </dataValidations>
  <printOptions horizontalCentered="1"/>
  <pageMargins left="0.78740157480314965" right="0.39370078740157483" top="0.78740157480314965" bottom="0.78740157480314965" header="0.31496062992125984" footer="0.31496062992125984"/>
  <pageSetup paperSize="9" scale="7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219"/>
  <sheetViews>
    <sheetView view="pageBreakPreview" topLeftCell="A22" zoomScaleNormal="100" zoomScaleSheetLayoutView="100" workbookViewId="0">
      <selection activeCell="B48" sqref="B48"/>
    </sheetView>
  </sheetViews>
  <sheetFormatPr defaultRowHeight="13.5"/>
  <cols>
    <col min="1" max="95" width="2.625" customWidth="1"/>
  </cols>
  <sheetData>
    <row r="1" spans="1:41" ht="15" customHeight="1">
      <c r="A1" s="73" t="str">
        <f>IF(W10="令和  年  月  日","様式２","")</f>
        <v>様式２</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c r="AO3" s="3"/>
    </row>
    <row r="4" spans="1:4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c r="AO4" s="3"/>
    </row>
    <row r="5" spans="1:41" ht="15" customHeight="1">
      <c r="A5" s="660" t="s">
        <v>1141</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c r="AO6" s="3"/>
    </row>
    <row r="7" spans="1:41" ht="15" customHeight="1">
      <c r="A7" s="5"/>
      <c r="B7" s="5"/>
      <c r="C7" s="5"/>
      <c r="D7" s="5"/>
      <c r="E7" s="5"/>
      <c r="F7" s="5"/>
      <c r="G7" s="5"/>
      <c r="H7" s="5"/>
      <c r="I7" s="5"/>
      <c r="J7" s="5"/>
      <c r="K7" s="5"/>
      <c r="L7" s="5"/>
      <c r="M7" s="5"/>
      <c r="N7" s="5"/>
      <c r="O7" s="5"/>
      <c r="P7" s="5"/>
      <c r="Q7" s="5"/>
      <c r="R7" s="5"/>
      <c r="S7" s="5"/>
      <c r="T7" s="5"/>
      <c r="U7" s="5"/>
      <c r="V7" s="5"/>
      <c r="W7" s="44"/>
      <c r="X7" s="44"/>
      <c r="Y7" s="44"/>
      <c r="Z7" s="44"/>
      <c r="AA7" s="44"/>
      <c r="AB7" s="44"/>
      <c r="AC7" s="44"/>
      <c r="AD7" s="44"/>
      <c r="AE7" s="44"/>
      <c r="AF7" s="44"/>
      <c r="AG7" s="44"/>
      <c r="AH7" s="3"/>
      <c r="AI7" s="3"/>
      <c r="AJ7" s="3"/>
      <c r="AK7" s="3"/>
      <c r="AL7" s="3"/>
      <c r="AM7" s="3"/>
      <c r="AN7" s="3"/>
      <c r="AO7" s="3"/>
    </row>
    <row r="8" spans="1:41" ht="15" customHeight="1">
      <c r="A8" s="5"/>
      <c r="B8" s="5"/>
      <c r="C8" s="5"/>
      <c r="D8" s="5"/>
      <c r="E8" s="5"/>
      <c r="F8" s="5"/>
      <c r="G8" s="5"/>
      <c r="H8" s="5"/>
      <c r="I8" s="5"/>
      <c r="J8" s="5"/>
      <c r="K8" s="5"/>
      <c r="L8" s="5"/>
      <c r="M8" s="5"/>
      <c r="N8" s="5"/>
      <c r="O8" s="5"/>
      <c r="P8" s="5"/>
      <c r="Q8" s="5"/>
      <c r="R8" s="5"/>
      <c r="S8" s="5"/>
      <c r="T8" s="5"/>
      <c r="U8" s="5"/>
      <c r="V8" s="5"/>
      <c r="W8" s="44"/>
      <c r="X8" s="44"/>
      <c r="Y8" s="44"/>
      <c r="Z8" s="44"/>
      <c r="AA8" s="44"/>
      <c r="AB8" s="44"/>
      <c r="AC8" s="44"/>
      <c r="AD8" s="44"/>
      <c r="AE8" s="44"/>
      <c r="AF8" s="44"/>
      <c r="AG8" s="44"/>
      <c r="AH8" s="3"/>
      <c r="AI8" s="3"/>
      <c r="AJ8" s="3"/>
      <c r="AK8" s="3"/>
      <c r="AL8" s="3"/>
      <c r="AM8" s="3"/>
      <c r="AN8" s="3"/>
      <c r="AO8" s="3"/>
    </row>
    <row r="9" spans="1:4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c r="AO9" s="3"/>
    </row>
    <row r="10" spans="1:41" ht="15" customHeight="1">
      <c r="A10" s="5"/>
      <c r="B10" s="5"/>
      <c r="C10" s="5"/>
      <c r="D10" s="5"/>
      <c r="E10" s="5"/>
      <c r="F10" s="5"/>
      <c r="G10" s="5"/>
      <c r="H10" s="5"/>
      <c r="I10" s="5"/>
      <c r="J10" s="5"/>
      <c r="K10" s="5"/>
      <c r="L10" s="5"/>
      <c r="M10" s="5"/>
      <c r="N10" s="5"/>
      <c r="O10" s="5"/>
      <c r="P10" s="5"/>
      <c r="Q10" s="5"/>
      <c r="R10" s="5"/>
      <c r="S10" s="5"/>
      <c r="T10" s="5"/>
      <c r="U10" s="5"/>
      <c r="V10" s="5"/>
      <c r="W10" s="661" t="s">
        <v>1131</v>
      </c>
      <c r="X10" s="661"/>
      <c r="Y10" s="661"/>
      <c r="Z10" s="661"/>
      <c r="AA10" s="661"/>
      <c r="AB10" s="661"/>
      <c r="AC10" s="661"/>
      <c r="AD10" s="661"/>
      <c r="AE10" s="661"/>
      <c r="AF10" s="661"/>
      <c r="AG10" s="661"/>
      <c r="AH10" s="3"/>
      <c r="AI10" s="3"/>
      <c r="AJ10" s="3"/>
      <c r="AK10" s="3"/>
      <c r="AL10" s="3"/>
      <c r="AM10" s="3"/>
      <c r="AN10" s="3"/>
      <c r="AO10" s="3"/>
    </row>
    <row r="11" spans="1:41"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c r="AO11" s="3"/>
    </row>
    <row r="12" spans="1:41"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73" t="str">
        <f>IF(B15=0,"　（　発　注　者　）","")</f>
        <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73"/>
      <c r="B14" s="5" t="s">
        <v>239</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c r="AO14" s="3"/>
    </row>
    <row r="15" spans="1:41" ht="15" customHeight="1">
      <c r="A15" s="5"/>
      <c r="B15" s="637" t="str">
        <f>様式1!$B$15</f>
        <v>独立行政法人国立病院機構○○病院</v>
      </c>
      <c r="C15" s="638"/>
      <c r="D15" s="638"/>
      <c r="E15" s="638"/>
      <c r="F15" s="638"/>
      <c r="G15" s="638"/>
      <c r="H15" s="638"/>
      <c r="I15" s="638"/>
      <c r="J15" s="638"/>
      <c r="K15" s="638"/>
      <c r="L15" s="638"/>
      <c r="M15" s="638"/>
      <c r="N15" s="638"/>
      <c r="O15" s="5"/>
      <c r="P15" s="5"/>
      <c r="Q15" s="5"/>
      <c r="R15" s="5"/>
      <c r="S15" s="5"/>
      <c r="T15" s="5"/>
      <c r="U15" s="5"/>
      <c r="V15" s="5"/>
      <c r="W15" s="5"/>
      <c r="X15" s="5"/>
      <c r="Y15" s="5"/>
      <c r="Z15" s="5"/>
      <c r="AA15" s="5"/>
      <c r="AB15" s="5"/>
      <c r="AC15" s="5"/>
      <c r="AD15" s="5"/>
      <c r="AE15" s="5"/>
      <c r="AF15" s="5"/>
      <c r="AG15" s="5"/>
      <c r="AH15" s="3"/>
      <c r="AI15" s="3"/>
      <c r="AJ15" s="3"/>
      <c r="AK15" s="3"/>
      <c r="AL15" s="3"/>
      <c r="AM15" s="3"/>
      <c r="AN15" s="3"/>
      <c r="AO15" s="3"/>
    </row>
    <row r="16" spans="1:41" ht="15" customHeight="1">
      <c r="A16" s="5"/>
      <c r="B16" s="670" t="str">
        <f>様式1!$B$16</f>
        <v>院長　○　○　○　○</v>
      </c>
      <c r="C16" s="670"/>
      <c r="D16" s="670"/>
      <c r="E16" s="670"/>
      <c r="F16" s="670"/>
      <c r="G16" s="670"/>
      <c r="H16" s="670"/>
      <c r="I16" s="670"/>
      <c r="J16" s="670"/>
      <c r="K16" s="670"/>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3"/>
      <c r="AI19" s="3"/>
      <c r="AJ19" s="3"/>
      <c r="AK19" s="3"/>
      <c r="AL19" s="3"/>
      <c r="AM19" s="3"/>
      <c r="AN19" s="3"/>
      <c r="AO19" s="3"/>
    </row>
    <row r="20" spans="1:41"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3"/>
      <c r="AI20" s="3"/>
      <c r="AJ20" s="3"/>
      <c r="AK20" s="3"/>
      <c r="AL20" s="3"/>
      <c r="AM20" s="3"/>
      <c r="AN20" s="3"/>
      <c r="AO20" s="3"/>
    </row>
    <row r="21" spans="1:41" ht="15" customHeight="1">
      <c r="A21" s="5"/>
      <c r="B21" s="5"/>
      <c r="C21" s="5"/>
      <c r="D21" s="5"/>
      <c r="E21" s="5"/>
      <c r="F21" s="5"/>
      <c r="G21" s="5"/>
      <c r="H21" s="5"/>
      <c r="I21" s="5"/>
      <c r="J21" s="5"/>
      <c r="K21" s="5"/>
      <c r="L21" s="5"/>
      <c r="M21" s="5"/>
      <c r="N21" s="5"/>
      <c r="O21" s="5"/>
      <c r="P21" s="5"/>
      <c r="Q21" s="5"/>
      <c r="R21" s="5"/>
      <c r="S21" s="5"/>
      <c r="T21" s="5"/>
      <c r="U21" s="5" t="s">
        <v>7</v>
      </c>
      <c r="V21" s="5"/>
      <c r="W21" s="5"/>
      <c r="X21" s="5"/>
      <c r="Y21" s="5"/>
      <c r="Z21" s="5"/>
      <c r="AA21" s="5"/>
      <c r="AB21" s="5"/>
      <c r="AC21" s="5"/>
      <c r="AD21" s="5"/>
      <c r="AE21" s="5"/>
      <c r="AF21" s="5"/>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44"/>
      <c r="P22" s="5"/>
      <c r="Q22" s="655" t="str">
        <f>IF(U22=0,"住　所","")</f>
        <v>住　所</v>
      </c>
      <c r="R22" s="655"/>
      <c r="S22" s="655"/>
      <c r="T22" s="44"/>
      <c r="U22" s="672">
        <f>様式1!$U$22</f>
        <v>0</v>
      </c>
      <c r="V22" s="673"/>
      <c r="W22" s="673"/>
      <c r="X22" s="673"/>
      <c r="Y22" s="673"/>
      <c r="Z22" s="673"/>
      <c r="AA22" s="673"/>
      <c r="AB22" s="673"/>
      <c r="AC22" s="673"/>
      <c r="AD22" s="673"/>
      <c r="AE22" s="673"/>
      <c r="AF22" s="673"/>
      <c r="AG22" s="5"/>
      <c r="AH22" s="3"/>
      <c r="AI22" s="3"/>
      <c r="AJ22" s="3"/>
      <c r="AK22" s="3"/>
      <c r="AL22" s="3"/>
      <c r="AM22" s="3"/>
      <c r="AN22" s="3"/>
      <c r="AO22" s="3"/>
    </row>
    <row r="23" spans="1:41" ht="15" customHeight="1">
      <c r="A23" s="5"/>
      <c r="B23" s="5"/>
      <c r="C23" s="5"/>
      <c r="D23" s="5"/>
      <c r="E23" s="5"/>
      <c r="F23" s="5"/>
      <c r="G23" s="5"/>
      <c r="H23" s="5"/>
      <c r="I23" s="68"/>
      <c r="J23" s="68"/>
      <c r="K23" s="5"/>
      <c r="L23" s="5"/>
      <c r="M23" s="5"/>
      <c r="N23" s="5"/>
      <c r="O23" s="5"/>
      <c r="P23" s="5"/>
      <c r="Q23" s="5"/>
      <c r="R23" s="5"/>
      <c r="S23" s="5"/>
      <c r="T23" s="5"/>
      <c r="U23" s="659"/>
      <c r="V23" s="659"/>
      <c r="W23" s="659"/>
      <c r="X23" s="659"/>
      <c r="Y23" s="659"/>
      <c r="Z23" s="659"/>
      <c r="AA23" s="659"/>
      <c r="AB23" s="659"/>
      <c r="AC23" s="659"/>
      <c r="AD23" s="659"/>
      <c r="AE23" s="659"/>
      <c r="AF23" s="659"/>
      <c r="AG23" s="5"/>
      <c r="AH23" s="3"/>
      <c r="AI23" s="3"/>
      <c r="AJ23" s="3"/>
      <c r="AK23" s="3"/>
      <c r="AL23" s="3"/>
      <c r="AM23" s="3"/>
      <c r="AN23" s="3"/>
      <c r="AO23" s="3"/>
    </row>
    <row r="24" spans="1:41" ht="15" customHeight="1">
      <c r="A24" s="5"/>
      <c r="B24" s="5"/>
      <c r="C24" s="5"/>
      <c r="D24" s="5"/>
      <c r="E24" s="5"/>
      <c r="F24" s="5"/>
      <c r="G24" s="5"/>
      <c r="H24" s="5"/>
      <c r="I24" s="68"/>
      <c r="J24" s="68"/>
      <c r="K24" s="5"/>
      <c r="L24" s="5"/>
      <c r="M24" s="5"/>
      <c r="N24" s="5"/>
      <c r="O24" s="5"/>
      <c r="P24" s="5"/>
      <c r="Q24" s="5"/>
      <c r="R24" s="5"/>
      <c r="S24" s="5"/>
      <c r="T24" s="5"/>
      <c r="U24" s="668">
        <f>様式1!$U$24</f>
        <v>0</v>
      </c>
      <c r="V24" s="669"/>
      <c r="W24" s="669"/>
      <c r="X24" s="669"/>
      <c r="Y24" s="669"/>
      <c r="Z24" s="669"/>
      <c r="AA24" s="669"/>
      <c r="AB24" s="669"/>
      <c r="AC24" s="669"/>
      <c r="AD24" s="669"/>
      <c r="AE24" s="669"/>
      <c r="AF24" s="669"/>
      <c r="AG24" s="5"/>
      <c r="AH24" s="3"/>
      <c r="AI24" s="3"/>
      <c r="AJ24" s="3"/>
      <c r="AK24" s="3"/>
      <c r="AL24" s="3"/>
      <c r="AM24" s="3"/>
      <c r="AN24" s="3"/>
      <c r="AO24" s="3"/>
    </row>
    <row r="25" spans="1:41" ht="15" customHeight="1">
      <c r="A25" s="5"/>
      <c r="B25" s="5"/>
      <c r="C25" s="5"/>
      <c r="D25" s="5"/>
      <c r="E25" s="5"/>
      <c r="F25" s="5"/>
      <c r="G25" s="5"/>
      <c r="H25" s="5"/>
      <c r="I25" s="68"/>
      <c r="J25" s="68"/>
      <c r="K25" s="5"/>
      <c r="L25" s="5"/>
      <c r="M25" s="5"/>
      <c r="N25" s="5"/>
      <c r="O25" s="5"/>
      <c r="P25" s="5"/>
      <c r="Q25" s="5"/>
      <c r="R25" s="5"/>
      <c r="S25" s="5"/>
      <c r="T25" s="5"/>
      <c r="U25" s="668">
        <f>様式1!$U$25</f>
        <v>0</v>
      </c>
      <c r="V25" s="669"/>
      <c r="W25" s="669"/>
      <c r="X25" s="669"/>
      <c r="Y25" s="669"/>
      <c r="Z25" s="669"/>
      <c r="AA25" s="669"/>
      <c r="AB25" s="669"/>
      <c r="AC25" s="669"/>
      <c r="AD25" s="669"/>
      <c r="AE25" s="669"/>
      <c r="AF25" s="669"/>
      <c r="AG25" s="5"/>
      <c r="AH25" s="3"/>
      <c r="AI25" s="3"/>
      <c r="AJ25" s="3"/>
      <c r="AK25" s="3"/>
      <c r="AL25" s="3"/>
      <c r="AM25" s="3"/>
      <c r="AN25" s="3"/>
      <c r="AO25" s="3"/>
    </row>
    <row r="26" spans="1:41" ht="15" customHeight="1">
      <c r="A26" s="5"/>
      <c r="B26" s="5"/>
      <c r="C26" s="5"/>
      <c r="D26" s="5"/>
      <c r="E26" s="5"/>
      <c r="F26" s="5"/>
      <c r="G26" s="5"/>
      <c r="H26" s="5"/>
      <c r="I26" s="67"/>
      <c r="J26" s="67"/>
      <c r="K26" s="5"/>
      <c r="L26" s="5"/>
      <c r="M26" s="5"/>
      <c r="N26" s="5"/>
      <c r="O26" s="5"/>
      <c r="P26" s="5"/>
      <c r="Q26" s="655" t="str">
        <f>IF(U26=0,"氏　名","")</f>
        <v>氏　名</v>
      </c>
      <c r="R26" s="655"/>
      <c r="S26" s="655"/>
      <c r="T26" s="44"/>
      <c r="U26" s="670">
        <f>様式1!$U$26</f>
        <v>0</v>
      </c>
      <c r="V26" s="671"/>
      <c r="W26" s="671"/>
      <c r="X26" s="671"/>
      <c r="Y26" s="671"/>
      <c r="Z26" s="671"/>
      <c r="AA26" s="671"/>
      <c r="AB26" s="671"/>
      <c r="AC26" s="671"/>
      <c r="AD26" s="671"/>
      <c r="AE26" s="671"/>
      <c r="AF26" s="671"/>
      <c r="AG26" s="5" t="s">
        <v>8</v>
      </c>
      <c r="AH26" s="3"/>
      <c r="AI26" s="3"/>
      <c r="AJ26" s="3"/>
      <c r="AK26" s="3"/>
      <c r="AL26" s="3"/>
      <c r="AM26" s="3"/>
      <c r="AN26" s="3"/>
      <c r="AO26" s="3"/>
    </row>
    <row r="27" spans="1:4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3"/>
      <c r="AI27" s="3"/>
      <c r="AJ27" s="3"/>
      <c r="AK27" s="3"/>
      <c r="AL27" s="3"/>
      <c r="AM27" s="3"/>
      <c r="AN27" s="3"/>
      <c r="AO27" s="3"/>
    </row>
    <row r="28" spans="1:41"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
      <c r="AI29" s="3"/>
      <c r="AJ29" s="3"/>
      <c r="AK29" s="3"/>
      <c r="AL29" s="3"/>
      <c r="AM29" s="3"/>
      <c r="AN29" s="3"/>
      <c r="AO29" s="3"/>
    </row>
    <row r="30" spans="1:41" ht="1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
      <c r="AI30" s="3"/>
      <c r="AJ30" s="3"/>
      <c r="AK30" s="3"/>
      <c r="AL30" s="3"/>
      <c r="AM30" s="3"/>
      <c r="AN30" s="3"/>
      <c r="AO30" s="3"/>
    </row>
    <row r="31" spans="1:41" ht="1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3"/>
      <c r="AI31" s="3"/>
      <c r="AJ31" s="3"/>
      <c r="AK31" s="3"/>
      <c r="AL31" s="3"/>
      <c r="AM31" s="3"/>
      <c r="AN31" s="3"/>
      <c r="AO31" s="3"/>
    </row>
    <row r="32" spans="1:41" ht="15" customHeight="1">
      <c r="A32" s="5"/>
      <c r="B32" s="5"/>
      <c r="C32" s="5"/>
      <c r="D32" s="667" t="s">
        <v>9</v>
      </c>
      <c r="E32" s="667"/>
      <c r="F32" s="667"/>
      <c r="G32" s="667"/>
      <c r="H32" s="667"/>
      <c r="I32" s="5"/>
      <c r="J32" s="675">
        <f>様式1!$J$32</f>
        <v>0</v>
      </c>
      <c r="K32" s="675"/>
      <c r="L32" s="675"/>
      <c r="M32" s="675"/>
      <c r="N32" s="675"/>
      <c r="O32" s="675"/>
      <c r="P32" s="675"/>
      <c r="Q32" s="675"/>
      <c r="R32" s="675"/>
      <c r="S32" s="675"/>
      <c r="T32" s="675"/>
      <c r="U32" s="675"/>
      <c r="V32" s="675"/>
      <c r="W32" s="675"/>
      <c r="X32" s="675"/>
      <c r="Y32" s="675"/>
      <c r="Z32" s="675"/>
      <c r="AA32" s="675"/>
      <c r="AB32" s="675"/>
      <c r="AC32" s="675"/>
      <c r="AD32" s="675"/>
      <c r="AE32" s="5"/>
      <c r="AF32" s="5"/>
      <c r="AG32" s="5"/>
      <c r="AH32" s="3"/>
      <c r="AI32" s="3"/>
      <c r="AJ32" s="3"/>
      <c r="AK32" s="3"/>
      <c r="AL32" s="3"/>
      <c r="AM32" s="3"/>
      <c r="AN32" s="3"/>
      <c r="AO32" s="3"/>
    </row>
    <row r="33" spans="1:41" ht="15" customHeight="1">
      <c r="A33" s="5"/>
      <c r="B33" s="5"/>
      <c r="C33" s="5"/>
      <c r="D33" s="10"/>
      <c r="E33" s="10"/>
      <c r="F33" s="10"/>
      <c r="G33" s="10"/>
      <c r="H33" s="10"/>
      <c r="I33" s="5"/>
      <c r="J33" s="676"/>
      <c r="K33" s="676"/>
      <c r="L33" s="676"/>
      <c r="M33" s="676"/>
      <c r="N33" s="676"/>
      <c r="O33" s="676"/>
      <c r="P33" s="676"/>
      <c r="Q33" s="676"/>
      <c r="R33" s="676"/>
      <c r="S33" s="676"/>
      <c r="T33" s="676"/>
      <c r="U33" s="676"/>
      <c r="V33" s="676"/>
      <c r="W33" s="676"/>
      <c r="X33" s="676"/>
      <c r="Y33" s="676"/>
      <c r="Z33" s="676"/>
      <c r="AA33" s="676"/>
      <c r="AB33" s="676"/>
      <c r="AC33" s="676"/>
      <c r="AD33" s="676"/>
      <c r="AE33" s="5"/>
      <c r="AF33" s="5"/>
      <c r="AG33" s="5"/>
      <c r="AH33" s="3"/>
      <c r="AI33" s="3"/>
      <c r="AJ33" s="3"/>
      <c r="AK33" s="3"/>
      <c r="AL33" s="3"/>
      <c r="AM33" s="3"/>
      <c r="AN33" s="3"/>
      <c r="AO33" s="3"/>
    </row>
    <row r="34" spans="1:41" ht="15" customHeight="1">
      <c r="A34" s="5"/>
      <c r="B34" s="5"/>
      <c r="C34" s="5"/>
      <c r="D34" s="10"/>
      <c r="E34" s="10"/>
      <c r="F34" s="10"/>
      <c r="G34" s="10"/>
      <c r="H34" s="10"/>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c r="AO34" s="3"/>
    </row>
    <row r="35" spans="1:41" ht="15" customHeight="1">
      <c r="A35" s="5"/>
      <c r="B35" s="5"/>
      <c r="C35" s="5"/>
      <c r="D35" s="667" t="s">
        <v>10</v>
      </c>
      <c r="E35" s="667"/>
      <c r="F35" s="667"/>
      <c r="G35" s="667"/>
      <c r="H35" s="667"/>
      <c r="I35" s="5"/>
      <c r="J35" s="675">
        <f>様式1!$J$35</f>
        <v>0</v>
      </c>
      <c r="K35" s="675"/>
      <c r="L35" s="675"/>
      <c r="M35" s="675"/>
      <c r="N35" s="675"/>
      <c r="O35" s="675"/>
      <c r="P35" s="675"/>
      <c r="Q35" s="675"/>
      <c r="R35" s="675"/>
      <c r="S35" s="675"/>
      <c r="T35" s="675"/>
      <c r="U35" s="675"/>
      <c r="V35" s="675"/>
      <c r="W35" s="675"/>
      <c r="X35" s="675"/>
      <c r="Y35" s="675"/>
      <c r="Z35" s="675"/>
      <c r="AA35" s="675"/>
      <c r="AB35" s="675"/>
      <c r="AC35" s="675"/>
      <c r="AD35" s="675"/>
      <c r="AE35" s="5"/>
      <c r="AF35" s="5"/>
      <c r="AG35" s="5"/>
      <c r="AH35" s="3"/>
      <c r="AI35" s="3"/>
      <c r="AJ35" s="3"/>
      <c r="AK35" s="3"/>
      <c r="AL35" s="3"/>
      <c r="AM35" s="3"/>
      <c r="AN35" s="3"/>
      <c r="AO35" s="3"/>
    </row>
    <row r="36" spans="1:41" ht="15" customHeight="1">
      <c r="A36" s="5"/>
      <c r="B36" s="5"/>
      <c r="C36" s="5"/>
      <c r="D36" s="5"/>
      <c r="E36" s="5"/>
      <c r="F36" s="5"/>
      <c r="G36" s="5"/>
      <c r="H36" s="5"/>
      <c r="I36" s="5"/>
      <c r="J36" s="657"/>
      <c r="K36" s="657"/>
      <c r="L36" s="657"/>
      <c r="M36" s="657"/>
      <c r="N36" s="657"/>
      <c r="O36" s="657"/>
      <c r="P36" s="657"/>
      <c r="Q36" s="657"/>
      <c r="R36" s="657"/>
      <c r="S36" s="657"/>
      <c r="T36" s="657"/>
      <c r="U36" s="657"/>
      <c r="V36" s="657"/>
      <c r="W36" s="657"/>
      <c r="X36" s="657"/>
      <c r="Y36" s="657"/>
      <c r="Z36" s="657"/>
      <c r="AA36" s="657"/>
      <c r="AB36" s="657"/>
      <c r="AC36" s="657"/>
      <c r="AD36" s="657"/>
      <c r="AE36" s="5"/>
      <c r="AF36" s="5"/>
      <c r="AG36" s="5"/>
      <c r="AH36" s="3"/>
      <c r="AI36" s="3"/>
      <c r="AJ36" s="3"/>
      <c r="AK36" s="3"/>
      <c r="AL36" s="3"/>
      <c r="AM36" s="3"/>
      <c r="AN36" s="3"/>
      <c r="AO36" s="3"/>
    </row>
    <row r="37" spans="1:41" ht="1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c r="AO37" s="3"/>
    </row>
    <row r="38" spans="1:41"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
      <c r="AI38" s="3"/>
      <c r="AJ38" s="3"/>
      <c r="AK38" s="3"/>
      <c r="AL38" s="3"/>
      <c r="AM38" s="3"/>
      <c r="AN38" s="3"/>
      <c r="AO38" s="3"/>
    </row>
    <row r="39" spans="1:41" ht="15" customHeight="1">
      <c r="A39" s="5"/>
      <c r="B39" s="5"/>
      <c r="C39" s="5"/>
      <c r="D39" s="5"/>
      <c r="E39" s="5" t="s">
        <v>1142</v>
      </c>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
      <c r="AI40" s="3"/>
      <c r="AJ40" s="3"/>
      <c r="AK40" s="3"/>
      <c r="AL40" s="3"/>
      <c r="AM40" s="3"/>
      <c r="AN40" s="3"/>
      <c r="AO40" s="3"/>
    </row>
    <row r="41" spans="1:41" ht="15" customHeight="1">
      <c r="A41" s="5"/>
      <c r="B41" s="44"/>
      <c r="C41" s="44"/>
      <c r="D41" s="44"/>
      <c r="E41" s="44"/>
      <c r="F41" s="5"/>
      <c r="G41" s="5"/>
      <c r="H41" s="5"/>
      <c r="I41" s="5"/>
      <c r="J41" s="5"/>
      <c r="K41" s="9"/>
      <c r="L41" s="9"/>
      <c r="M41" s="9"/>
      <c r="N41" s="9"/>
      <c r="O41" s="10"/>
      <c r="P41" s="9"/>
      <c r="Q41" s="9"/>
      <c r="R41" s="10"/>
      <c r="S41" s="9"/>
      <c r="T41" s="9"/>
      <c r="U41" s="10"/>
      <c r="V41" s="10"/>
      <c r="W41" s="10"/>
      <c r="X41" s="10"/>
      <c r="Y41" s="10"/>
      <c r="Z41" s="10"/>
      <c r="AA41" s="10"/>
      <c r="AB41" s="10"/>
      <c r="AC41" s="10"/>
      <c r="AD41" s="10"/>
      <c r="AE41" s="10"/>
      <c r="AF41" s="5"/>
      <c r="AG41" s="5"/>
      <c r="AH41" s="3"/>
      <c r="AI41" s="3"/>
      <c r="AJ41" s="3"/>
      <c r="AK41" s="3"/>
      <c r="AL41" s="3"/>
      <c r="AM41" s="3"/>
      <c r="AN41" s="3"/>
      <c r="AO41" s="3"/>
    </row>
    <row r="42" spans="1:41"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
      <c r="AI42" s="3"/>
      <c r="AJ42" s="3"/>
      <c r="AK42" s="3"/>
      <c r="AL42" s="3"/>
      <c r="AM42" s="3"/>
      <c r="AN42" s="3"/>
      <c r="AO42" s="3"/>
    </row>
    <row r="43" spans="1:41" ht="15" customHeight="1">
      <c r="A43" s="5"/>
      <c r="B43" s="5" t="s">
        <v>1143</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
      <c r="AI43" s="3"/>
      <c r="AJ43" s="3"/>
      <c r="AK43" s="3"/>
      <c r="AL43" s="3"/>
      <c r="AM43" s="3"/>
      <c r="AN43" s="3"/>
      <c r="AO43" s="3"/>
    </row>
    <row r="44" spans="1:41" ht="15" customHeight="1">
      <c r="A44" s="5"/>
      <c r="B44" s="5"/>
      <c r="C44" s="4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11"/>
      <c r="AF44" s="5"/>
      <c r="AG44" s="5"/>
      <c r="AH44" s="3"/>
      <c r="AI44" s="3"/>
      <c r="AJ44" s="3"/>
      <c r="AK44" s="3"/>
      <c r="AL44" s="3"/>
      <c r="AM44" s="3"/>
      <c r="AN44" s="3"/>
      <c r="AO44" s="3"/>
    </row>
    <row r="45" spans="1:41" ht="15" customHeight="1">
      <c r="A45" s="5"/>
      <c r="B45" s="5"/>
      <c r="C45" s="4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11"/>
      <c r="AF45" s="5"/>
      <c r="AG45" s="5"/>
      <c r="AH45" s="3"/>
      <c r="AI45" s="3"/>
      <c r="AJ45" s="3"/>
      <c r="AK45" s="3"/>
      <c r="AL45" s="3"/>
      <c r="AM45" s="3"/>
      <c r="AN45" s="3"/>
      <c r="AO45" s="3"/>
    </row>
    <row r="46" spans="1:41" ht="15" customHeight="1">
      <c r="A46" s="5"/>
      <c r="B46" s="5"/>
      <c r="C46" s="4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11"/>
      <c r="AF46" s="5"/>
      <c r="AG46" s="5"/>
      <c r="AH46" s="3"/>
      <c r="AI46" s="3"/>
      <c r="AJ46" s="3"/>
      <c r="AK46" s="3"/>
      <c r="AL46" s="3"/>
      <c r="AM46" s="3"/>
      <c r="AN46" s="3"/>
      <c r="AO46" s="3"/>
    </row>
    <row r="47" spans="1:41"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
      <c r="AI47" s="3"/>
      <c r="AJ47" s="3"/>
      <c r="AK47" s="3"/>
      <c r="AL47" s="3"/>
      <c r="AM47" s="3"/>
      <c r="AN47" s="3"/>
      <c r="AO47" s="3"/>
    </row>
    <row r="48" spans="1:41" ht="15" customHeight="1">
      <c r="A48" s="5"/>
      <c r="B48" s="5" t="s">
        <v>1144</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
      <c r="AI48" s="3"/>
      <c r="AJ48" s="3"/>
      <c r="AK48" s="3"/>
      <c r="AL48" s="3"/>
      <c r="AM48" s="3"/>
      <c r="AN48" s="3"/>
      <c r="AO48" s="3"/>
    </row>
    <row r="49" spans="1:41" ht="15" customHeight="1">
      <c r="A49" s="5"/>
      <c r="B49" s="5"/>
      <c r="C49" s="4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5"/>
      <c r="AF49" s="5"/>
      <c r="AG49" s="5"/>
      <c r="AH49" s="3"/>
      <c r="AI49" s="3"/>
      <c r="AJ49" s="3"/>
      <c r="AK49" s="3"/>
      <c r="AL49" s="3"/>
      <c r="AM49" s="3"/>
      <c r="AN49" s="3"/>
      <c r="AO49" s="3"/>
    </row>
    <row r="50" spans="1:41" ht="15" customHeight="1">
      <c r="A50" s="5"/>
      <c r="B50" s="5"/>
      <c r="C50" s="44"/>
      <c r="D50" s="674" t="s">
        <v>142</v>
      </c>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5"/>
      <c r="AF50" s="5"/>
      <c r="AG50" s="5"/>
      <c r="AH50" s="3"/>
      <c r="AI50" s="3"/>
      <c r="AJ50" s="3"/>
      <c r="AK50" s="3"/>
      <c r="AL50" s="3"/>
      <c r="AM50" s="3"/>
      <c r="AN50" s="3"/>
      <c r="AO50" s="3"/>
    </row>
    <row r="51" spans="1:41" ht="15" customHeight="1">
      <c r="A51" s="5"/>
      <c r="B51" s="5"/>
      <c r="C51" s="4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5"/>
      <c r="AF51" s="5"/>
      <c r="AG51" s="5"/>
      <c r="AH51" s="3"/>
      <c r="AI51" s="3"/>
      <c r="AJ51" s="3"/>
      <c r="AK51" s="3"/>
      <c r="AL51" s="3"/>
      <c r="AM51" s="3"/>
      <c r="AN51" s="3"/>
      <c r="AO51" s="3"/>
    </row>
    <row r="52" spans="1:41"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c r="AO55" s="3"/>
    </row>
    <row r="56" spans="1:41"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c r="AO56" s="3"/>
    </row>
    <row r="57" spans="1:41"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I57" s="3"/>
      <c r="AJ57" s="3"/>
      <c r="AK57" s="3"/>
      <c r="AL57" s="3"/>
      <c r="AM57" s="3"/>
      <c r="AN57" s="3"/>
      <c r="AO57" s="3"/>
    </row>
    <row r="58" spans="1:41"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ustomHeight="1"/>
    <row r="95" spans="1:41" ht="15" customHeight="1"/>
    <row r="96" spans="1:4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sheetData>
  <mergeCells count="19">
    <mergeCell ref="U25:AF25"/>
    <mergeCell ref="U26:AF26"/>
    <mergeCell ref="Q26:S26"/>
    <mergeCell ref="U22:AF23"/>
    <mergeCell ref="D51:AD51"/>
    <mergeCell ref="J32:AD33"/>
    <mergeCell ref="D44:AD44"/>
    <mergeCell ref="D45:AD45"/>
    <mergeCell ref="D46:AD46"/>
    <mergeCell ref="D49:AD49"/>
    <mergeCell ref="D50:AD50"/>
    <mergeCell ref="J35:AD36"/>
    <mergeCell ref="D32:H32"/>
    <mergeCell ref="D35:H35"/>
    <mergeCell ref="A5:AG6"/>
    <mergeCell ref="W10:AG10"/>
    <mergeCell ref="U24:AF24"/>
    <mergeCell ref="B16:K16"/>
    <mergeCell ref="Q22:S22"/>
  </mergeCells>
  <phoneticPr fontId="1"/>
  <conditionalFormatting sqref="W10">
    <cfRule type="expression" dxfId="230" priority="1" stopIfTrue="1">
      <formula>AND(W10&gt;=43831,W10&lt;=46752,MONTH(W10)&gt;=10,DAY(W10)&gt;=10)</formula>
    </cfRule>
    <cfRule type="expression" dxfId="229" priority="2" stopIfTrue="1">
      <formula>AND(W10&gt;=43831,W10&lt;=46752,MONTH(W10)&gt;=10,DAY(W10)&lt;10)</formula>
    </cfRule>
    <cfRule type="expression" dxfId="228" priority="3" stopIfTrue="1">
      <formula>AND(W10&gt;=43831,W10&lt;=46752,MONTH(W10)&lt;10,DAY(W10)&gt;=10)</formula>
    </cfRule>
    <cfRule type="expression" dxfId="227" priority="4" stopIfTrue="1">
      <formula>AND(W10&gt;=43831,W10&lt;=46752,MONTH(W10)&lt;10,DAY(W10)&lt;10)</formula>
    </cfRule>
    <cfRule type="expression" dxfId="226" priority="5" stopIfTrue="1">
      <formula>AND(W10&gt;=43586,W10&lt;=43830,MONTH(W10)&gt;=10,DAY(W10)&gt;=10)</formula>
    </cfRule>
    <cfRule type="expression" dxfId="225" priority="6" stopIfTrue="1">
      <formula>AND(W10&gt;=43586,W10&lt;=43830,MONTH(W10)&gt;=10,DAY(W10)&lt;10)</formula>
    </cfRule>
    <cfRule type="expression" dxfId="224" priority="7" stopIfTrue="1">
      <formula>AND(W10&gt;=43586,W10&lt;=43830,MONTH(W10)&lt;10,DAY(W10)&gt;=10)</formula>
    </cfRule>
    <cfRule type="expression" dxfId="223" priority="8" stopIfTrue="1">
      <formula>AND(W10&gt;=43586,W10&lt;=43830,MONTH(W10)&lt;10,DAY(W10)&lt;10)</formula>
    </cfRule>
    <cfRule type="expression" dxfId="222" priority="9" stopIfTrue="1">
      <formula>AND(MONTH(W10)&gt;=10,DAY(W10)&gt;=10)</formula>
    </cfRule>
    <cfRule type="expression" dxfId="221" priority="10" stopIfTrue="1">
      <formula>AND(MONTH(W10)&lt;10,DAY(W10)&gt;=10)</formula>
    </cfRule>
    <cfRule type="expression" dxfId="220" priority="11" stopIfTrue="1">
      <formula>AND(MONTH(W10)&lt;10,DAY(W10)&lt;10)</formula>
    </cfRule>
    <cfRule type="expression" dxfId="219" priority="12" stopIfTrue="1">
      <formula>AND(MONTH(W10)&gt;=10,DAY(W10)&lt;10)</formula>
    </cfRule>
  </conditionalFormatting>
  <dataValidations count="1">
    <dataValidation imeMode="hiragana" allowBlank="1" showInputMessage="1" showErrorMessage="1" sqref="D44:AD46 D49:AD51"/>
  </dataValidations>
  <pageMargins left="0.9055118110236221" right="0.5118110236220472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21"/>
  <sheetViews>
    <sheetView view="pageBreakPreview" zoomScale="85" zoomScaleNormal="100" zoomScaleSheetLayoutView="85" workbookViewId="0">
      <selection activeCell="C30" sqref="C30"/>
    </sheetView>
  </sheetViews>
  <sheetFormatPr defaultRowHeight="32.1" customHeight="1"/>
  <cols>
    <col min="1" max="1" width="3.875" style="324" customWidth="1"/>
    <col min="2" max="2" width="5.625" style="324" customWidth="1"/>
    <col min="3" max="3" width="25.625" style="324" customWidth="1"/>
    <col min="4" max="4" width="45.625" style="324" customWidth="1"/>
    <col min="5" max="5" width="15.125" style="324" customWidth="1"/>
    <col min="6" max="16384" width="9" style="324"/>
  </cols>
  <sheetData>
    <row r="1" spans="2:5" s="322" customFormat="1" ht="32.1" customHeight="1">
      <c r="B1" s="1826" t="s">
        <v>920</v>
      </c>
      <c r="C1" s="1826"/>
      <c r="D1" s="1826"/>
      <c r="E1" s="1826"/>
    </row>
    <row r="2" spans="2:5" s="322" customFormat="1" ht="32.1" customHeight="1">
      <c r="B2" s="491" t="s">
        <v>921</v>
      </c>
      <c r="C2" s="492"/>
      <c r="D2" s="492"/>
      <c r="E2" s="492"/>
    </row>
    <row r="3" spans="2:5" s="322" customFormat="1" ht="32.1" customHeight="1">
      <c r="B3" s="500" t="s">
        <v>922</v>
      </c>
      <c r="C3" s="501" t="s">
        <v>923</v>
      </c>
      <c r="D3" s="501" t="s">
        <v>924</v>
      </c>
      <c r="E3" s="500" t="s">
        <v>733</v>
      </c>
    </row>
    <row r="4" spans="2:5" s="322" customFormat="1" ht="32.1" customHeight="1">
      <c r="B4" s="500">
        <v>1</v>
      </c>
      <c r="C4" s="502"/>
      <c r="D4" s="502"/>
      <c r="E4" s="502"/>
    </row>
    <row r="5" spans="2:5" s="322" customFormat="1" ht="32.1" customHeight="1">
      <c r="B5" s="500">
        <v>2</v>
      </c>
      <c r="C5" s="502"/>
      <c r="D5" s="502"/>
      <c r="E5" s="502"/>
    </row>
    <row r="6" spans="2:5" s="322" customFormat="1" ht="32.1" customHeight="1">
      <c r="B6" s="500">
        <v>3</v>
      </c>
      <c r="C6" s="502"/>
      <c r="D6" s="502"/>
      <c r="E6" s="502"/>
    </row>
    <row r="7" spans="2:5" s="322" customFormat="1" ht="32.1" customHeight="1">
      <c r="B7" s="500">
        <v>4</v>
      </c>
      <c r="C7" s="502"/>
      <c r="D7" s="502"/>
      <c r="E7" s="502"/>
    </row>
    <row r="8" spans="2:5" s="323" customFormat="1" ht="32.1" customHeight="1">
      <c r="B8" s="492"/>
      <c r="C8" s="493"/>
      <c r="D8" s="493"/>
      <c r="E8" s="494"/>
    </row>
    <row r="9" spans="2:5" s="322" customFormat="1" ht="32.1" customHeight="1">
      <c r="B9" s="495" t="s">
        <v>1070</v>
      </c>
      <c r="C9" s="496"/>
      <c r="D9" s="496"/>
      <c r="E9" s="496"/>
    </row>
    <row r="10" spans="2:5" s="322" customFormat="1" ht="32.1" customHeight="1">
      <c r="B10" s="500" t="s">
        <v>1089</v>
      </c>
      <c r="C10" s="501" t="s">
        <v>923</v>
      </c>
      <c r="D10" s="501" t="s">
        <v>924</v>
      </c>
      <c r="E10" s="500" t="s">
        <v>733</v>
      </c>
    </row>
    <row r="11" spans="2:5" s="322" customFormat="1" ht="32.1" customHeight="1">
      <c r="B11" s="500">
        <v>1</v>
      </c>
      <c r="C11" s="502"/>
      <c r="D11" s="502"/>
      <c r="E11" s="502"/>
    </row>
    <row r="12" spans="2:5" s="322" customFormat="1" ht="32.1" customHeight="1">
      <c r="B12" s="500">
        <v>2</v>
      </c>
      <c r="C12" s="502"/>
      <c r="D12" s="502"/>
      <c r="E12" s="502"/>
    </row>
    <row r="13" spans="2:5" s="322" customFormat="1" ht="32.1" customHeight="1">
      <c r="B13" s="500">
        <v>3</v>
      </c>
      <c r="C13" s="502"/>
      <c r="D13" s="502"/>
      <c r="E13" s="502"/>
    </row>
    <row r="14" spans="2:5" s="322" customFormat="1" ht="32.1" customHeight="1">
      <c r="B14" s="500">
        <v>4</v>
      </c>
      <c r="C14" s="502"/>
      <c r="D14" s="502"/>
      <c r="E14" s="502"/>
    </row>
    <row r="15" spans="2:5" s="322" customFormat="1" ht="32.1" customHeight="1">
      <c r="B15" s="497"/>
      <c r="C15" s="498"/>
      <c r="D15" s="498"/>
      <c r="E15" s="499"/>
    </row>
    <row r="16" spans="2:5" s="322" customFormat="1" ht="32.1" customHeight="1">
      <c r="B16" s="495" t="s">
        <v>1071</v>
      </c>
      <c r="C16" s="496"/>
      <c r="D16" s="496"/>
      <c r="E16" s="496"/>
    </row>
    <row r="17" spans="2:5" s="322" customFormat="1" ht="32.1" customHeight="1">
      <c r="B17" s="500" t="s">
        <v>1089</v>
      </c>
      <c r="C17" s="501" t="s">
        <v>923</v>
      </c>
      <c r="D17" s="501" t="s">
        <v>924</v>
      </c>
      <c r="E17" s="500" t="s">
        <v>733</v>
      </c>
    </row>
    <row r="18" spans="2:5" s="322" customFormat="1" ht="32.1" customHeight="1">
      <c r="B18" s="500">
        <v>1</v>
      </c>
      <c r="C18" s="502"/>
      <c r="D18" s="502"/>
      <c r="E18" s="502"/>
    </row>
    <row r="19" spans="2:5" s="322" customFormat="1" ht="32.1" customHeight="1">
      <c r="B19" s="500">
        <v>2</v>
      </c>
      <c r="C19" s="502"/>
      <c r="D19" s="502"/>
      <c r="E19" s="502"/>
    </row>
    <row r="20" spans="2:5" s="322" customFormat="1" ht="32.1" customHeight="1">
      <c r="B20" s="500">
        <v>3</v>
      </c>
      <c r="C20" s="502"/>
      <c r="D20" s="502"/>
      <c r="E20" s="502"/>
    </row>
    <row r="21" spans="2:5" s="322" customFormat="1" ht="32.1" customHeight="1">
      <c r="B21" s="500">
        <v>4</v>
      </c>
      <c r="C21" s="502"/>
      <c r="D21" s="502"/>
      <c r="E21" s="502"/>
    </row>
  </sheetData>
  <mergeCells count="1">
    <mergeCell ref="B1:E1"/>
  </mergeCells>
  <phoneticPr fontId="46"/>
  <dataValidations count="1">
    <dataValidation imeMode="hiragana" allowBlank="1" showInputMessage="1" showErrorMessage="1" sqref="C1:E6 C9:E13 C16:E20"/>
  </dataValidations>
  <printOptions horizontalCentered="1"/>
  <pageMargins left="0.78740157480314965" right="0.39370078740157483" top="0.78740157480314965" bottom="0.78740157480314965" header="0.51181102362204722"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03"/>
  <sheetViews>
    <sheetView view="pageBreakPreview" zoomScaleNormal="100" zoomScaleSheetLayoutView="100" workbookViewId="0">
      <pane ySplit="2" topLeftCell="A3" activePane="bottomLeft" state="frozen"/>
      <selection activeCell="C30" sqref="C30"/>
      <selection pane="bottomLeft" activeCell="C30" sqref="C30"/>
    </sheetView>
  </sheetViews>
  <sheetFormatPr defaultRowHeight="11.25" outlineLevelCol="1"/>
  <cols>
    <col min="1" max="2" width="5.25" style="465" bestFit="1" customWidth="1"/>
    <col min="3" max="3" width="18.625" style="465" customWidth="1"/>
    <col min="4" max="4" width="20.625" style="465" customWidth="1"/>
    <col min="5" max="5" width="12.875" style="466" hidden="1" customWidth="1" outlineLevel="1"/>
    <col min="6" max="6" width="12.875" style="466" customWidth="1" collapsed="1"/>
    <col min="7" max="7" width="12.875" style="466" customWidth="1"/>
    <col min="8" max="9" width="26.125" style="465" hidden="1" customWidth="1" outlineLevel="1"/>
    <col min="10" max="10" width="26.125" style="465" customWidth="1" collapsed="1"/>
    <col min="11" max="11" width="20.625" style="465" customWidth="1"/>
    <col min="12" max="16384" width="9" style="465"/>
  </cols>
  <sheetData>
    <row r="1" spans="1:11" ht="17.25">
      <c r="A1" s="634" t="s">
        <v>1059</v>
      </c>
      <c r="B1" s="479"/>
      <c r="C1" s="480"/>
      <c r="D1" s="480"/>
      <c r="E1" s="480"/>
      <c r="F1" s="480"/>
      <c r="G1" s="480"/>
    </row>
    <row r="2" spans="1:11" ht="27" customHeight="1">
      <c r="A2" s="481" t="s">
        <v>928</v>
      </c>
      <c r="B2" s="481" t="s">
        <v>930</v>
      </c>
      <c r="C2" s="481" t="s">
        <v>1058</v>
      </c>
      <c r="D2" s="481" t="s">
        <v>1057</v>
      </c>
      <c r="E2" s="482" t="s">
        <v>1056</v>
      </c>
      <c r="F2" s="482" t="s">
        <v>1055</v>
      </c>
      <c r="G2" s="482" t="s">
        <v>1054</v>
      </c>
      <c r="H2" s="483" t="s">
        <v>1053</v>
      </c>
      <c r="I2" s="483" t="s">
        <v>1052</v>
      </c>
      <c r="J2" s="483" t="s">
        <v>1051</v>
      </c>
      <c r="K2" s="484" t="s">
        <v>1050</v>
      </c>
    </row>
    <row r="3" spans="1:11">
      <c r="A3" s="485">
        <f t="shared" ref="A3:A66" si="0">ROW()-2</f>
        <v>1</v>
      </c>
      <c r="B3" s="486"/>
      <c r="C3" s="487"/>
      <c r="D3" s="488"/>
      <c r="E3" s="489"/>
      <c r="F3" s="489"/>
      <c r="G3" s="489"/>
      <c r="H3" s="485"/>
      <c r="I3" s="485"/>
      <c r="J3" s="485"/>
      <c r="K3" s="485"/>
    </row>
    <row r="4" spans="1:11">
      <c r="A4" s="485">
        <f t="shared" si="0"/>
        <v>2</v>
      </c>
      <c r="B4" s="486"/>
      <c r="C4" s="487"/>
      <c r="D4" s="488"/>
      <c r="E4" s="489"/>
      <c r="F4" s="489"/>
      <c r="G4" s="489"/>
      <c r="H4" s="485"/>
      <c r="I4" s="485"/>
      <c r="J4" s="485"/>
      <c r="K4" s="485"/>
    </row>
    <row r="5" spans="1:11">
      <c r="A5" s="485">
        <f t="shared" si="0"/>
        <v>3</v>
      </c>
      <c r="B5" s="486"/>
      <c r="C5" s="487"/>
      <c r="D5" s="488"/>
      <c r="E5" s="489"/>
      <c r="F5" s="489"/>
      <c r="G5" s="489"/>
      <c r="H5" s="485"/>
      <c r="I5" s="485"/>
      <c r="J5" s="485"/>
      <c r="K5" s="485"/>
    </row>
    <row r="6" spans="1:11">
      <c r="A6" s="485">
        <f t="shared" si="0"/>
        <v>4</v>
      </c>
      <c r="B6" s="486"/>
      <c r="C6" s="487"/>
      <c r="D6" s="488"/>
      <c r="E6" s="489"/>
      <c r="F6" s="489"/>
      <c r="G6" s="489"/>
      <c r="H6" s="485"/>
      <c r="I6" s="485"/>
      <c r="J6" s="485"/>
      <c r="K6" s="485"/>
    </row>
    <row r="7" spans="1:11">
      <c r="A7" s="485">
        <f t="shared" si="0"/>
        <v>5</v>
      </c>
      <c r="B7" s="486"/>
      <c r="C7" s="487"/>
      <c r="D7" s="488"/>
      <c r="E7" s="489"/>
      <c r="F7" s="489"/>
      <c r="G7" s="489"/>
      <c r="H7" s="485"/>
      <c r="I7" s="485"/>
      <c r="J7" s="485"/>
      <c r="K7" s="485"/>
    </row>
    <row r="8" spans="1:11">
      <c r="A8" s="485">
        <f t="shared" si="0"/>
        <v>6</v>
      </c>
      <c r="B8" s="486"/>
      <c r="C8" s="487"/>
      <c r="D8" s="488"/>
      <c r="E8" s="489"/>
      <c r="F8" s="489"/>
      <c r="G8" s="489"/>
      <c r="H8" s="485"/>
      <c r="I8" s="485"/>
      <c r="J8" s="485"/>
      <c r="K8" s="485"/>
    </row>
    <row r="9" spans="1:11">
      <c r="A9" s="485">
        <f t="shared" si="0"/>
        <v>7</v>
      </c>
      <c r="B9" s="486"/>
      <c r="C9" s="487"/>
      <c r="D9" s="488"/>
      <c r="E9" s="489"/>
      <c r="F9" s="489"/>
      <c r="G9" s="489"/>
      <c r="H9" s="485"/>
      <c r="I9" s="485"/>
      <c r="J9" s="485"/>
      <c r="K9" s="485"/>
    </row>
    <row r="10" spans="1:11">
      <c r="A10" s="485">
        <f t="shared" si="0"/>
        <v>8</v>
      </c>
      <c r="B10" s="486"/>
      <c r="C10" s="487"/>
      <c r="D10" s="488"/>
      <c r="E10" s="489"/>
      <c r="F10" s="489"/>
      <c r="G10" s="489"/>
      <c r="H10" s="485"/>
      <c r="I10" s="485"/>
      <c r="J10" s="485"/>
      <c r="K10" s="485"/>
    </row>
    <row r="11" spans="1:11">
      <c r="A11" s="485">
        <f t="shared" si="0"/>
        <v>9</v>
      </c>
      <c r="B11" s="486"/>
      <c r="C11" s="487"/>
      <c r="D11" s="488"/>
      <c r="E11" s="489"/>
      <c r="F11" s="489"/>
      <c r="G11" s="489"/>
      <c r="H11" s="485"/>
      <c r="I11" s="485"/>
      <c r="J11" s="485"/>
      <c r="K11" s="485"/>
    </row>
    <row r="12" spans="1:11">
      <c r="A12" s="485">
        <f t="shared" si="0"/>
        <v>10</v>
      </c>
      <c r="B12" s="486"/>
      <c r="C12" s="487"/>
      <c r="D12" s="488"/>
      <c r="E12" s="489"/>
      <c r="F12" s="489"/>
      <c r="G12" s="489"/>
      <c r="H12" s="485"/>
      <c r="I12" s="485"/>
      <c r="J12" s="485"/>
      <c r="K12" s="485"/>
    </row>
    <row r="13" spans="1:11">
      <c r="A13" s="485">
        <f t="shared" si="0"/>
        <v>11</v>
      </c>
      <c r="B13" s="486"/>
      <c r="C13" s="487"/>
      <c r="D13" s="488"/>
      <c r="E13" s="489"/>
      <c r="F13" s="489"/>
      <c r="G13" s="489"/>
      <c r="H13" s="485"/>
      <c r="I13" s="485"/>
      <c r="J13" s="485"/>
      <c r="K13" s="485"/>
    </row>
    <row r="14" spans="1:11">
      <c r="A14" s="485">
        <f t="shared" si="0"/>
        <v>12</v>
      </c>
      <c r="B14" s="486"/>
      <c r="C14" s="487"/>
      <c r="D14" s="488"/>
      <c r="E14" s="489"/>
      <c r="F14" s="489"/>
      <c r="G14" s="489"/>
      <c r="H14" s="485"/>
      <c r="I14" s="485"/>
      <c r="J14" s="485"/>
      <c r="K14" s="485"/>
    </row>
    <row r="15" spans="1:11">
      <c r="A15" s="485">
        <f t="shared" si="0"/>
        <v>13</v>
      </c>
      <c r="B15" s="486"/>
      <c r="C15" s="487"/>
      <c r="D15" s="488"/>
      <c r="E15" s="489"/>
      <c r="F15" s="489"/>
      <c r="G15" s="489"/>
      <c r="H15" s="485"/>
      <c r="I15" s="485"/>
      <c r="J15" s="485"/>
      <c r="K15" s="485"/>
    </row>
    <row r="16" spans="1:11">
      <c r="A16" s="485">
        <f t="shared" si="0"/>
        <v>14</v>
      </c>
      <c r="B16" s="486"/>
      <c r="C16" s="487"/>
      <c r="D16" s="488"/>
      <c r="E16" s="489"/>
      <c r="F16" s="489"/>
      <c r="G16" s="489"/>
      <c r="H16" s="485"/>
      <c r="I16" s="485"/>
      <c r="J16" s="485"/>
      <c r="K16" s="485"/>
    </row>
    <row r="17" spans="1:11">
      <c r="A17" s="485">
        <f t="shared" si="0"/>
        <v>15</v>
      </c>
      <c r="B17" s="486"/>
      <c r="C17" s="487"/>
      <c r="D17" s="488"/>
      <c r="E17" s="489"/>
      <c r="F17" s="489"/>
      <c r="G17" s="489"/>
      <c r="H17" s="485"/>
      <c r="I17" s="485"/>
      <c r="J17" s="485"/>
      <c r="K17" s="485"/>
    </row>
    <row r="18" spans="1:11">
      <c r="A18" s="485">
        <f t="shared" si="0"/>
        <v>16</v>
      </c>
      <c r="B18" s="486"/>
      <c r="C18" s="487"/>
      <c r="D18" s="488"/>
      <c r="E18" s="489"/>
      <c r="F18" s="489"/>
      <c r="G18" s="489"/>
      <c r="H18" s="485"/>
      <c r="I18" s="485"/>
      <c r="J18" s="485"/>
      <c r="K18" s="485"/>
    </row>
    <row r="19" spans="1:11">
      <c r="A19" s="485">
        <f t="shared" si="0"/>
        <v>17</v>
      </c>
      <c r="B19" s="486"/>
      <c r="C19" s="487"/>
      <c r="D19" s="488"/>
      <c r="E19" s="489"/>
      <c r="F19" s="489"/>
      <c r="G19" s="489"/>
      <c r="H19" s="485"/>
      <c r="I19" s="485"/>
      <c r="J19" s="485"/>
      <c r="K19" s="485"/>
    </row>
    <row r="20" spans="1:11">
      <c r="A20" s="485">
        <f t="shared" si="0"/>
        <v>18</v>
      </c>
      <c r="B20" s="486"/>
      <c r="C20" s="487"/>
      <c r="D20" s="488"/>
      <c r="E20" s="489"/>
      <c r="F20" s="489"/>
      <c r="G20" s="489"/>
      <c r="H20" s="485"/>
      <c r="I20" s="485"/>
      <c r="J20" s="485"/>
      <c r="K20" s="485"/>
    </row>
    <row r="21" spans="1:11">
      <c r="A21" s="485">
        <f t="shared" si="0"/>
        <v>19</v>
      </c>
      <c r="B21" s="486"/>
      <c r="C21" s="487"/>
      <c r="D21" s="488"/>
      <c r="E21" s="489"/>
      <c r="F21" s="489"/>
      <c r="G21" s="489"/>
      <c r="H21" s="485"/>
      <c r="I21" s="485"/>
      <c r="J21" s="485"/>
      <c r="K21" s="485"/>
    </row>
    <row r="22" spans="1:11">
      <c r="A22" s="485">
        <f t="shared" si="0"/>
        <v>20</v>
      </c>
      <c r="B22" s="486"/>
      <c r="C22" s="487"/>
      <c r="D22" s="488"/>
      <c r="E22" s="489"/>
      <c r="F22" s="489"/>
      <c r="G22" s="489"/>
      <c r="H22" s="485"/>
      <c r="I22" s="485"/>
      <c r="J22" s="485"/>
      <c r="K22" s="485"/>
    </row>
    <row r="23" spans="1:11">
      <c r="A23" s="485">
        <f t="shared" si="0"/>
        <v>21</v>
      </c>
      <c r="B23" s="486"/>
      <c r="C23" s="487"/>
      <c r="D23" s="488"/>
      <c r="E23" s="489"/>
      <c r="F23" s="489"/>
      <c r="G23" s="489"/>
      <c r="H23" s="485"/>
      <c r="I23" s="485"/>
      <c r="J23" s="485"/>
      <c r="K23" s="485"/>
    </row>
    <row r="24" spans="1:11">
      <c r="A24" s="485">
        <f t="shared" si="0"/>
        <v>22</v>
      </c>
      <c r="B24" s="486"/>
      <c r="C24" s="487"/>
      <c r="D24" s="488"/>
      <c r="E24" s="489"/>
      <c r="F24" s="489"/>
      <c r="G24" s="489"/>
      <c r="H24" s="485"/>
      <c r="I24" s="485"/>
      <c r="J24" s="485"/>
      <c r="K24" s="485"/>
    </row>
    <row r="25" spans="1:11">
      <c r="A25" s="485">
        <f t="shared" si="0"/>
        <v>23</v>
      </c>
      <c r="B25" s="486"/>
      <c r="C25" s="487"/>
      <c r="D25" s="488"/>
      <c r="E25" s="489"/>
      <c r="F25" s="489"/>
      <c r="G25" s="489"/>
      <c r="H25" s="485"/>
      <c r="I25" s="485"/>
      <c r="J25" s="485"/>
      <c r="K25" s="485"/>
    </row>
    <row r="26" spans="1:11">
      <c r="A26" s="485">
        <f t="shared" si="0"/>
        <v>24</v>
      </c>
      <c r="B26" s="486"/>
      <c r="C26" s="487"/>
      <c r="D26" s="488"/>
      <c r="E26" s="489"/>
      <c r="F26" s="489"/>
      <c r="G26" s="489"/>
      <c r="H26" s="485"/>
      <c r="I26" s="485"/>
      <c r="J26" s="485"/>
      <c r="K26" s="485"/>
    </row>
    <row r="27" spans="1:11">
      <c r="A27" s="485">
        <f t="shared" si="0"/>
        <v>25</v>
      </c>
      <c r="B27" s="486"/>
      <c r="C27" s="487"/>
      <c r="D27" s="488"/>
      <c r="E27" s="489"/>
      <c r="F27" s="489"/>
      <c r="G27" s="489"/>
      <c r="H27" s="485"/>
      <c r="I27" s="485"/>
      <c r="J27" s="485"/>
      <c r="K27" s="485"/>
    </row>
    <row r="28" spans="1:11">
      <c r="A28" s="485">
        <f t="shared" si="0"/>
        <v>26</v>
      </c>
      <c r="B28" s="486"/>
      <c r="C28" s="487"/>
      <c r="D28" s="488"/>
      <c r="E28" s="489"/>
      <c r="F28" s="489"/>
      <c r="G28" s="489"/>
      <c r="H28" s="485"/>
      <c r="I28" s="485"/>
      <c r="J28" s="485"/>
      <c r="K28" s="485"/>
    </row>
    <row r="29" spans="1:11">
      <c r="A29" s="485">
        <f t="shared" si="0"/>
        <v>27</v>
      </c>
      <c r="B29" s="486"/>
      <c r="C29" s="487"/>
      <c r="D29" s="488"/>
      <c r="E29" s="489"/>
      <c r="F29" s="489"/>
      <c r="G29" s="489"/>
      <c r="H29" s="485"/>
      <c r="I29" s="485"/>
      <c r="J29" s="485"/>
      <c r="K29" s="485"/>
    </row>
    <row r="30" spans="1:11">
      <c r="A30" s="485">
        <f t="shared" si="0"/>
        <v>28</v>
      </c>
      <c r="B30" s="486"/>
      <c r="C30" s="487"/>
      <c r="D30" s="488"/>
      <c r="E30" s="489"/>
      <c r="F30" s="489"/>
      <c r="G30" s="489"/>
      <c r="H30" s="485"/>
      <c r="I30" s="485"/>
      <c r="J30" s="485"/>
      <c r="K30" s="485"/>
    </row>
    <row r="31" spans="1:11">
      <c r="A31" s="485">
        <f t="shared" si="0"/>
        <v>29</v>
      </c>
      <c r="B31" s="486"/>
      <c r="C31" s="487"/>
      <c r="D31" s="488"/>
      <c r="E31" s="489"/>
      <c r="F31" s="489"/>
      <c r="G31" s="489"/>
      <c r="H31" s="485"/>
      <c r="I31" s="485"/>
      <c r="J31" s="485"/>
      <c r="K31" s="485"/>
    </row>
    <row r="32" spans="1:11">
      <c r="A32" s="485">
        <f t="shared" si="0"/>
        <v>30</v>
      </c>
      <c r="B32" s="486"/>
      <c r="C32" s="487"/>
      <c r="D32" s="488"/>
      <c r="E32" s="489"/>
      <c r="F32" s="489"/>
      <c r="G32" s="489"/>
      <c r="H32" s="485"/>
      <c r="I32" s="485"/>
      <c r="J32" s="485"/>
      <c r="K32" s="485"/>
    </row>
    <row r="33" spans="1:11">
      <c r="A33" s="485">
        <f t="shared" si="0"/>
        <v>31</v>
      </c>
      <c r="B33" s="486"/>
      <c r="C33" s="487"/>
      <c r="D33" s="488"/>
      <c r="E33" s="489"/>
      <c r="F33" s="489"/>
      <c r="G33" s="489"/>
      <c r="H33" s="485"/>
      <c r="I33" s="485"/>
      <c r="J33" s="485"/>
      <c r="K33" s="485"/>
    </row>
    <row r="34" spans="1:11">
      <c r="A34" s="485">
        <f t="shared" si="0"/>
        <v>32</v>
      </c>
      <c r="B34" s="486"/>
      <c r="C34" s="487"/>
      <c r="D34" s="488"/>
      <c r="E34" s="489"/>
      <c r="F34" s="489"/>
      <c r="G34" s="489"/>
      <c r="H34" s="485"/>
      <c r="I34" s="485"/>
      <c r="J34" s="485"/>
      <c r="K34" s="485"/>
    </row>
    <row r="35" spans="1:11">
      <c r="A35" s="485">
        <f t="shared" si="0"/>
        <v>33</v>
      </c>
      <c r="B35" s="486"/>
      <c r="C35" s="487"/>
      <c r="D35" s="488"/>
      <c r="E35" s="489"/>
      <c r="F35" s="489"/>
      <c r="G35" s="489"/>
      <c r="H35" s="485"/>
      <c r="I35" s="485"/>
      <c r="J35" s="485"/>
      <c r="K35" s="485"/>
    </row>
    <row r="36" spans="1:11">
      <c r="A36" s="485">
        <f t="shared" si="0"/>
        <v>34</v>
      </c>
      <c r="B36" s="486"/>
      <c r="C36" s="487"/>
      <c r="D36" s="488"/>
      <c r="E36" s="489"/>
      <c r="F36" s="489"/>
      <c r="G36" s="489"/>
      <c r="H36" s="485"/>
      <c r="I36" s="485"/>
      <c r="J36" s="485"/>
      <c r="K36" s="485"/>
    </row>
    <row r="37" spans="1:11">
      <c r="A37" s="485">
        <f t="shared" si="0"/>
        <v>35</v>
      </c>
      <c r="B37" s="486"/>
      <c r="C37" s="487"/>
      <c r="D37" s="488"/>
      <c r="E37" s="489"/>
      <c r="F37" s="489"/>
      <c r="G37" s="489"/>
      <c r="H37" s="485"/>
      <c r="I37" s="485"/>
      <c r="J37" s="485"/>
      <c r="K37" s="485"/>
    </row>
    <row r="38" spans="1:11">
      <c r="A38" s="485">
        <f t="shared" si="0"/>
        <v>36</v>
      </c>
      <c r="B38" s="486"/>
      <c r="C38" s="487"/>
      <c r="D38" s="488"/>
      <c r="E38" s="489"/>
      <c r="F38" s="489"/>
      <c r="G38" s="489"/>
      <c r="H38" s="485"/>
      <c r="I38" s="485"/>
      <c r="J38" s="485"/>
      <c r="K38" s="485"/>
    </row>
    <row r="39" spans="1:11">
      <c r="A39" s="485">
        <f t="shared" si="0"/>
        <v>37</v>
      </c>
      <c r="B39" s="486"/>
      <c r="C39" s="487"/>
      <c r="D39" s="488"/>
      <c r="E39" s="489"/>
      <c r="F39" s="489"/>
      <c r="G39" s="489"/>
      <c r="H39" s="485"/>
      <c r="I39" s="485"/>
      <c r="J39" s="485"/>
      <c r="K39" s="485"/>
    </row>
    <row r="40" spans="1:11">
      <c r="A40" s="485">
        <f t="shared" si="0"/>
        <v>38</v>
      </c>
      <c r="B40" s="486"/>
      <c r="C40" s="487"/>
      <c r="D40" s="488"/>
      <c r="E40" s="489"/>
      <c r="F40" s="489"/>
      <c r="G40" s="489"/>
      <c r="H40" s="485"/>
      <c r="I40" s="485"/>
      <c r="J40" s="485"/>
      <c r="K40" s="485"/>
    </row>
    <row r="41" spans="1:11">
      <c r="A41" s="485">
        <f t="shared" si="0"/>
        <v>39</v>
      </c>
      <c r="B41" s="486"/>
      <c r="C41" s="487"/>
      <c r="D41" s="488"/>
      <c r="E41" s="489"/>
      <c r="F41" s="489"/>
      <c r="G41" s="489"/>
      <c r="H41" s="485"/>
      <c r="I41" s="485"/>
      <c r="J41" s="485"/>
      <c r="K41" s="485"/>
    </row>
    <row r="42" spans="1:11">
      <c r="A42" s="485">
        <f t="shared" si="0"/>
        <v>40</v>
      </c>
      <c r="B42" s="486"/>
      <c r="C42" s="487"/>
      <c r="D42" s="488"/>
      <c r="E42" s="489"/>
      <c r="F42" s="489"/>
      <c r="G42" s="489"/>
      <c r="H42" s="485"/>
      <c r="I42" s="485"/>
      <c r="J42" s="485"/>
      <c r="K42" s="485"/>
    </row>
    <row r="43" spans="1:11">
      <c r="A43" s="485">
        <f t="shared" si="0"/>
        <v>41</v>
      </c>
      <c r="B43" s="486"/>
      <c r="C43" s="487"/>
      <c r="D43" s="488"/>
      <c r="E43" s="489"/>
      <c r="F43" s="489"/>
      <c r="G43" s="489"/>
      <c r="H43" s="485"/>
      <c r="I43" s="485"/>
      <c r="J43" s="485"/>
      <c r="K43" s="485"/>
    </row>
    <row r="44" spans="1:11">
      <c r="A44" s="485">
        <f t="shared" si="0"/>
        <v>42</v>
      </c>
      <c r="B44" s="486"/>
      <c r="C44" s="487"/>
      <c r="D44" s="488"/>
      <c r="E44" s="489"/>
      <c r="F44" s="489"/>
      <c r="G44" s="489"/>
      <c r="H44" s="485"/>
      <c r="I44" s="485"/>
      <c r="J44" s="485"/>
      <c r="K44" s="485"/>
    </row>
    <row r="45" spans="1:11">
      <c r="A45" s="485">
        <f t="shared" si="0"/>
        <v>43</v>
      </c>
      <c r="B45" s="486"/>
      <c r="C45" s="487"/>
      <c r="D45" s="488"/>
      <c r="E45" s="489"/>
      <c r="F45" s="489"/>
      <c r="G45" s="489"/>
      <c r="H45" s="485"/>
      <c r="I45" s="485"/>
      <c r="J45" s="485"/>
      <c r="K45" s="485"/>
    </row>
    <row r="46" spans="1:11">
      <c r="A46" s="485">
        <f t="shared" si="0"/>
        <v>44</v>
      </c>
      <c r="B46" s="486"/>
      <c r="C46" s="487"/>
      <c r="D46" s="488"/>
      <c r="E46" s="489"/>
      <c r="F46" s="489"/>
      <c r="G46" s="489"/>
      <c r="H46" s="485"/>
      <c r="I46" s="485"/>
      <c r="J46" s="485"/>
      <c r="K46" s="485"/>
    </row>
    <row r="47" spans="1:11">
      <c r="A47" s="485">
        <f t="shared" si="0"/>
        <v>45</v>
      </c>
      <c r="B47" s="486"/>
      <c r="C47" s="487"/>
      <c r="D47" s="488"/>
      <c r="E47" s="489"/>
      <c r="F47" s="489"/>
      <c r="G47" s="489"/>
      <c r="H47" s="485"/>
      <c r="I47" s="485"/>
      <c r="J47" s="485"/>
      <c r="K47" s="485"/>
    </row>
    <row r="48" spans="1:11">
      <c r="A48" s="485">
        <f t="shared" si="0"/>
        <v>46</v>
      </c>
      <c r="B48" s="486"/>
      <c r="C48" s="487"/>
      <c r="D48" s="488"/>
      <c r="E48" s="489"/>
      <c r="F48" s="489"/>
      <c r="G48" s="489"/>
      <c r="H48" s="485"/>
      <c r="I48" s="485"/>
      <c r="J48" s="485"/>
      <c r="K48" s="485"/>
    </row>
    <row r="49" spans="1:11">
      <c r="A49" s="485">
        <f t="shared" si="0"/>
        <v>47</v>
      </c>
      <c r="B49" s="486"/>
      <c r="C49" s="487"/>
      <c r="D49" s="488"/>
      <c r="E49" s="489"/>
      <c r="F49" s="489"/>
      <c r="G49" s="489"/>
      <c r="H49" s="485"/>
      <c r="I49" s="485"/>
      <c r="J49" s="485"/>
      <c r="K49" s="485"/>
    </row>
    <row r="50" spans="1:11">
      <c r="A50" s="485">
        <f t="shared" si="0"/>
        <v>48</v>
      </c>
      <c r="B50" s="486"/>
      <c r="C50" s="487"/>
      <c r="D50" s="488"/>
      <c r="E50" s="489"/>
      <c r="F50" s="489"/>
      <c r="G50" s="489"/>
      <c r="H50" s="485"/>
      <c r="I50" s="485"/>
      <c r="J50" s="485"/>
      <c r="K50" s="485"/>
    </row>
    <row r="51" spans="1:11">
      <c r="A51" s="485">
        <f t="shared" si="0"/>
        <v>49</v>
      </c>
      <c r="B51" s="486"/>
      <c r="C51" s="487"/>
      <c r="D51" s="488"/>
      <c r="E51" s="489"/>
      <c r="F51" s="489"/>
      <c r="G51" s="489"/>
      <c r="H51" s="485"/>
      <c r="I51" s="485"/>
      <c r="J51" s="485"/>
      <c r="K51" s="485"/>
    </row>
    <row r="52" spans="1:11">
      <c r="A52" s="485">
        <f t="shared" si="0"/>
        <v>50</v>
      </c>
      <c r="B52" s="486"/>
      <c r="C52" s="487"/>
      <c r="D52" s="488"/>
      <c r="E52" s="489"/>
      <c r="F52" s="489"/>
      <c r="G52" s="489"/>
      <c r="H52" s="485"/>
      <c r="I52" s="485"/>
      <c r="J52" s="485"/>
      <c r="K52" s="485"/>
    </row>
    <row r="53" spans="1:11">
      <c r="A53" s="485">
        <f t="shared" si="0"/>
        <v>51</v>
      </c>
      <c r="B53" s="486"/>
      <c r="C53" s="487"/>
      <c r="D53" s="488"/>
      <c r="E53" s="489"/>
      <c r="F53" s="489"/>
      <c r="G53" s="489"/>
      <c r="H53" s="485"/>
      <c r="I53" s="485"/>
      <c r="J53" s="485"/>
      <c r="K53" s="485"/>
    </row>
    <row r="54" spans="1:11">
      <c r="A54" s="485">
        <f t="shared" si="0"/>
        <v>52</v>
      </c>
      <c r="B54" s="486"/>
      <c r="C54" s="487"/>
      <c r="D54" s="488"/>
      <c r="E54" s="489"/>
      <c r="F54" s="489"/>
      <c r="G54" s="489"/>
      <c r="H54" s="485"/>
      <c r="I54" s="485"/>
      <c r="J54" s="485"/>
      <c r="K54" s="485"/>
    </row>
    <row r="55" spans="1:11">
      <c r="A55" s="485">
        <f t="shared" si="0"/>
        <v>53</v>
      </c>
      <c r="B55" s="486"/>
      <c r="C55" s="487"/>
      <c r="D55" s="488"/>
      <c r="E55" s="489"/>
      <c r="F55" s="489"/>
      <c r="G55" s="489"/>
      <c r="H55" s="485"/>
      <c r="I55" s="485"/>
      <c r="J55" s="485"/>
      <c r="K55" s="485"/>
    </row>
    <row r="56" spans="1:11">
      <c r="A56" s="485">
        <f t="shared" si="0"/>
        <v>54</v>
      </c>
      <c r="B56" s="486"/>
      <c r="C56" s="487"/>
      <c r="D56" s="488"/>
      <c r="E56" s="489"/>
      <c r="F56" s="489"/>
      <c r="G56" s="489"/>
      <c r="H56" s="485"/>
      <c r="I56" s="485"/>
      <c r="J56" s="485"/>
      <c r="K56" s="485"/>
    </row>
    <row r="57" spans="1:11">
      <c r="A57" s="485">
        <f t="shared" si="0"/>
        <v>55</v>
      </c>
      <c r="B57" s="486"/>
      <c r="C57" s="487"/>
      <c r="D57" s="488"/>
      <c r="E57" s="489"/>
      <c r="F57" s="489"/>
      <c r="G57" s="489"/>
      <c r="H57" s="485"/>
      <c r="I57" s="485"/>
      <c r="J57" s="485"/>
      <c r="K57" s="485"/>
    </row>
    <row r="58" spans="1:11">
      <c r="A58" s="485">
        <f t="shared" si="0"/>
        <v>56</v>
      </c>
      <c r="B58" s="486"/>
      <c r="C58" s="487"/>
      <c r="D58" s="488"/>
      <c r="E58" s="489"/>
      <c r="F58" s="489"/>
      <c r="G58" s="489"/>
      <c r="H58" s="485"/>
      <c r="I58" s="485"/>
      <c r="J58" s="485"/>
      <c r="K58" s="485"/>
    </row>
    <row r="59" spans="1:11">
      <c r="A59" s="485">
        <f t="shared" si="0"/>
        <v>57</v>
      </c>
      <c r="B59" s="486"/>
      <c r="C59" s="487"/>
      <c r="D59" s="488"/>
      <c r="E59" s="489"/>
      <c r="F59" s="489"/>
      <c r="G59" s="489"/>
      <c r="H59" s="485"/>
      <c r="I59" s="485"/>
      <c r="J59" s="485"/>
      <c r="K59" s="485"/>
    </row>
    <row r="60" spans="1:11">
      <c r="A60" s="485">
        <f t="shared" si="0"/>
        <v>58</v>
      </c>
      <c r="B60" s="486"/>
      <c r="C60" s="487"/>
      <c r="D60" s="488"/>
      <c r="E60" s="489"/>
      <c r="F60" s="489"/>
      <c r="G60" s="489"/>
      <c r="H60" s="485"/>
      <c r="I60" s="485"/>
      <c r="J60" s="485"/>
      <c r="K60" s="485"/>
    </row>
    <row r="61" spans="1:11">
      <c r="A61" s="485">
        <f t="shared" si="0"/>
        <v>59</v>
      </c>
      <c r="B61" s="486"/>
      <c r="C61" s="487"/>
      <c r="D61" s="488"/>
      <c r="E61" s="489"/>
      <c r="F61" s="489"/>
      <c r="G61" s="489"/>
      <c r="H61" s="485"/>
      <c r="I61" s="485"/>
      <c r="J61" s="485"/>
      <c r="K61" s="485"/>
    </row>
    <row r="62" spans="1:11">
      <c r="A62" s="485">
        <f t="shared" si="0"/>
        <v>60</v>
      </c>
      <c r="B62" s="486"/>
      <c r="C62" s="487"/>
      <c r="D62" s="488"/>
      <c r="E62" s="489"/>
      <c r="F62" s="489"/>
      <c r="G62" s="489"/>
      <c r="H62" s="485"/>
      <c r="I62" s="485"/>
      <c r="J62" s="485"/>
      <c r="K62" s="485"/>
    </row>
    <row r="63" spans="1:11">
      <c r="A63" s="485">
        <f t="shared" si="0"/>
        <v>61</v>
      </c>
      <c r="B63" s="486"/>
      <c r="C63" s="487"/>
      <c r="D63" s="488"/>
      <c r="E63" s="489"/>
      <c r="F63" s="489"/>
      <c r="G63" s="489"/>
      <c r="H63" s="485"/>
      <c r="I63" s="485"/>
      <c r="J63" s="485"/>
      <c r="K63" s="485"/>
    </row>
    <row r="64" spans="1:11">
      <c r="A64" s="485">
        <f t="shared" si="0"/>
        <v>62</v>
      </c>
      <c r="B64" s="486"/>
      <c r="C64" s="487"/>
      <c r="D64" s="488"/>
      <c r="E64" s="489"/>
      <c r="F64" s="489"/>
      <c r="G64" s="489"/>
      <c r="H64" s="485"/>
      <c r="I64" s="485"/>
      <c r="J64" s="485"/>
      <c r="K64" s="485"/>
    </row>
    <row r="65" spans="1:11">
      <c r="A65" s="485">
        <f t="shared" si="0"/>
        <v>63</v>
      </c>
      <c r="B65" s="486"/>
      <c r="C65" s="487"/>
      <c r="D65" s="488"/>
      <c r="E65" s="489"/>
      <c r="F65" s="489"/>
      <c r="G65" s="489"/>
      <c r="H65" s="485"/>
      <c r="I65" s="485"/>
      <c r="J65" s="485"/>
      <c r="K65" s="485"/>
    </row>
    <row r="66" spans="1:11">
      <c r="A66" s="485">
        <f t="shared" si="0"/>
        <v>64</v>
      </c>
      <c r="B66" s="486"/>
      <c r="C66" s="487"/>
      <c r="D66" s="488"/>
      <c r="E66" s="489"/>
      <c r="F66" s="489"/>
      <c r="G66" s="489"/>
      <c r="H66" s="485"/>
      <c r="I66" s="485"/>
      <c r="J66" s="485"/>
      <c r="K66" s="485"/>
    </row>
    <row r="67" spans="1:11">
      <c r="A67" s="485">
        <f t="shared" ref="A67:A130" si="1">ROW()-2</f>
        <v>65</v>
      </c>
      <c r="B67" s="486"/>
      <c r="C67" s="487"/>
      <c r="D67" s="488"/>
      <c r="E67" s="489"/>
      <c r="F67" s="489"/>
      <c r="G67" s="489"/>
      <c r="H67" s="485"/>
      <c r="I67" s="485"/>
      <c r="J67" s="485"/>
      <c r="K67" s="485"/>
    </row>
    <row r="68" spans="1:11">
      <c r="A68" s="485">
        <f t="shared" si="1"/>
        <v>66</v>
      </c>
      <c r="B68" s="486"/>
      <c r="C68" s="487"/>
      <c r="D68" s="488"/>
      <c r="E68" s="489"/>
      <c r="F68" s="489"/>
      <c r="G68" s="489"/>
      <c r="H68" s="485"/>
      <c r="I68" s="485"/>
      <c r="J68" s="485"/>
      <c r="K68" s="485"/>
    </row>
    <row r="69" spans="1:11">
      <c r="A69" s="485">
        <f t="shared" si="1"/>
        <v>67</v>
      </c>
      <c r="B69" s="486"/>
      <c r="C69" s="487"/>
      <c r="D69" s="488"/>
      <c r="E69" s="489"/>
      <c r="F69" s="489"/>
      <c r="G69" s="489"/>
      <c r="H69" s="485"/>
      <c r="I69" s="485"/>
      <c r="J69" s="640"/>
      <c r="K69" s="640"/>
    </row>
    <row r="70" spans="1:11">
      <c r="A70" s="485">
        <f t="shared" si="1"/>
        <v>68</v>
      </c>
      <c r="B70" s="486"/>
      <c r="C70" s="487"/>
      <c r="D70" s="488"/>
      <c r="E70" s="489"/>
      <c r="F70" s="489"/>
      <c r="G70" s="489"/>
      <c r="H70" s="485"/>
      <c r="I70" s="485"/>
      <c r="J70" s="640"/>
      <c r="K70" s="640"/>
    </row>
    <row r="71" spans="1:11">
      <c r="A71" s="485">
        <f t="shared" si="1"/>
        <v>69</v>
      </c>
      <c r="B71" s="486"/>
      <c r="C71" s="487"/>
      <c r="D71" s="488"/>
      <c r="E71" s="489"/>
      <c r="F71" s="489"/>
      <c r="G71" s="489"/>
      <c r="H71" s="485"/>
      <c r="I71" s="485"/>
      <c r="J71" s="640"/>
      <c r="K71" s="640"/>
    </row>
    <row r="72" spans="1:11">
      <c r="A72" s="485">
        <f t="shared" si="1"/>
        <v>70</v>
      </c>
      <c r="B72" s="486"/>
      <c r="C72" s="487"/>
      <c r="D72" s="488"/>
      <c r="E72" s="489"/>
      <c r="F72" s="489"/>
      <c r="G72" s="489"/>
      <c r="H72" s="485"/>
      <c r="I72" s="485"/>
      <c r="J72" s="640"/>
      <c r="K72" s="640"/>
    </row>
    <row r="73" spans="1:11">
      <c r="A73" s="485">
        <f t="shared" si="1"/>
        <v>71</v>
      </c>
      <c r="B73" s="486"/>
      <c r="C73" s="487"/>
      <c r="D73" s="488"/>
      <c r="E73" s="489"/>
      <c r="F73" s="489"/>
      <c r="G73" s="489"/>
      <c r="H73" s="485"/>
      <c r="I73" s="485"/>
      <c r="J73" s="640"/>
      <c r="K73" s="640"/>
    </row>
    <row r="74" spans="1:11">
      <c r="A74" s="485">
        <f t="shared" si="1"/>
        <v>72</v>
      </c>
      <c r="B74" s="486"/>
      <c r="C74" s="487"/>
      <c r="D74" s="488"/>
      <c r="E74" s="489"/>
      <c r="F74" s="489"/>
      <c r="G74" s="489"/>
      <c r="H74" s="485"/>
      <c r="I74" s="485"/>
      <c r="J74" s="640"/>
      <c r="K74" s="640"/>
    </row>
    <row r="75" spans="1:11">
      <c r="A75" s="485">
        <f t="shared" si="1"/>
        <v>73</v>
      </c>
      <c r="B75" s="486"/>
      <c r="C75" s="487"/>
      <c r="D75" s="488"/>
      <c r="E75" s="489"/>
      <c r="F75" s="489"/>
      <c r="G75" s="489"/>
      <c r="H75" s="485"/>
      <c r="I75" s="485"/>
      <c r="J75" s="640"/>
      <c r="K75" s="640"/>
    </row>
    <row r="76" spans="1:11">
      <c r="A76" s="485">
        <f t="shared" si="1"/>
        <v>74</v>
      </c>
      <c r="B76" s="486"/>
      <c r="C76" s="487"/>
      <c r="D76" s="488"/>
      <c r="E76" s="489"/>
      <c r="F76" s="489"/>
      <c r="G76" s="489"/>
      <c r="H76" s="485"/>
      <c r="I76" s="485"/>
      <c r="J76" s="640"/>
      <c r="K76" s="640"/>
    </row>
    <row r="77" spans="1:11">
      <c r="A77" s="485">
        <f t="shared" si="1"/>
        <v>75</v>
      </c>
      <c r="B77" s="486"/>
      <c r="C77" s="487"/>
      <c r="D77" s="488"/>
      <c r="E77" s="489"/>
      <c r="F77" s="489"/>
      <c r="G77" s="489"/>
      <c r="H77" s="485"/>
      <c r="I77" s="485"/>
      <c r="J77" s="640"/>
      <c r="K77" s="640"/>
    </row>
    <row r="78" spans="1:11">
      <c r="A78" s="485">
        <f t="shared" si="1"/>
        <v>76</v>
      </c>
      <c r="B78" s="486"/>
      <c r="C78" s="487"/>
      <c r="D78" s="488"/>
      <c r="E78" s="489"/>
      <c r="F78" s="489"/>
      <c r="G78" s="489"/>
      <c r="H78" s="485"/>
      <c r="I78" s="485"/>
      <c r="J78" s="640"/>
      <c r="K78" s="640"/>
    </row>
    <row r="79" spans="1:11">
      <c r="A79" s="485">
        <f t="shared" si="1"/>
        <v>77</v>
      </c>
      <c r="B79" s="486"/>
      <c r="C79" s="487"/>
      <c r="D79" s="488"/>
      <c r="E79" s="489"/>
      <c r="F79" s="489"/>
      <c r="G79" s="489"/>
      <c r="H79" s="485"/>
      <c r="I79" s="485"/>
      <c r="J79" s="640"/>
      <c r="K79" s="640"/>
    </row>
    <row r="80" spans="1:11">
      <c r="A80" s="485">
        <f t="shared" si="1"/>
        <v>78</v>
      </c>
      <c r="B80" s="486"/>
      <c r="C80" s="487"/>
      <c r="D80" s="488"/>
      <c r="E80" s="489"/>
      <c r="F80" s="489"/>
      <c r="G80" s="489"/>
      <c r="H80" s="485"/>
      <c r="I80" s="485"/>
      <c r="J80" s="640"/>
      <c r="K80" s="640"/>
    </row>
    <row r="81" spans="1:11">
      <c r="A81" s="485">
        <f t="shared" si="1"/>
        <v>79</v>
      </c>
      <c r="B81" s="486"/>
      <c r="C81" s="487"/>
      <c r="D81" s="488"/>
      <c r="E81" s="489"/>
      <c r="F81" s="489"/>
      <c r="G81" s="489"/>
      <c r="H81" s="485"/>
      <c r="I81" s="485"/>
      <c r="J81" s="640"/>
      <c r="K81" s="640"/>
    </row>
    <row r="82" spans="1:11">
      <c r="A82" s="485">
        <f t="shared" si="1"/>
        <v>80</v>
      </c>
      <c r="B82" s="486"/>
      <c r="C82" s="487"/>
      <c r="D82" s="488"/>
      <c r="E82" s="489"/>
      <c r="F82" s="489"/>
      <c r="G82" s="489"/>
      <c r="H82" s="485"/>
      <c r="I82" s="485"/>
      <c r="J82" s="640"/>
      <c r="K82" s="640"/>
    </row>
    <row r="83" spans="1:11">
      <c r="A83" s="485">
        <f t="shared" si="1"/>
        <v>81</v>
      </c>
      <c r="B83" s="486"/>
      <c r="C83" s="487"/>
      <c r="D83" s="488"/>
      <c r="E83" s="489"/>
      <c r="F83" s="489"/>
      <c r="G83" s="489"/>
      <c r="H83" s="485"/>
      <c r="I83" s="485"/>
      <c r="J83" s="640"/>
      <c r="K83" s="640"/>
    </row>
    <row r="84" spans="1:11">
      <c r="A84" s="485">
        <f t="shared" si="1"/>
        <v>82</v>
      </c>
      <c r="B84" s="486"/>
      <c r="C84" s="487"/>
      <c r="D84" s="488"/>
      <c r="E84" s="489"/>
      <c r="F84" s="489"/>
      <c r="G84" s="489"/>
      <c r="H84" s="485"/>
      <c r="I84" s="485"/>
      <c r="J84" s="640"/>
      <c r="K84" s="640"/>
    </row>
    <row r="85" spans="1:11">
      <c r="A85" s="485">
        <f t="shared" si="1"/>
        <v>83</v>
      </c>
      <c r="B85" s="486"/>
      <c r="C85" s="487"/>
      <c r="D85" s="488"/>
      <c r="E85" s="489"/>
      <c r="F85" s="489"/>
      <c r="G85" s="489"/>
      <c r="H85" s="485"/>
      <c r="I85" s="485"/>
      <c r="J85" s="640"/>
      <c r="K85" s="640"/>
    </row>
    <row r="86" spans="1:11">
      <c r="A86" s="485">
        <f t="shared" si="1"/>
        <v>84</v>
      </c>
      <c r="B86" s="486"/>
      <c r="C86" s="487"/>
      <c r="D86" s="488"/>
      <c r="E86" s="489"/>
      <c r="F86" s="489"/>
      <c r="G86" s="489"/>
      <c r="H86" s="485"/>
      <c r="I86" s="485"/>
      <c r="J86" s="640"/>
      <c r="K86" s="640"/>
    </row>
    <row r="87" spans="1:11">
      <c r="A87" s="485">
        <f t="shared" si="1"/>
        <v>85</v>
      </c>
      <c r="B87" s="486"/>
      <c r="C87" s="487"/>
      <c r="D87" s="488"/>
      <c r="E87" s="489"/>
      <c r="F87" s="489"/>
      <c r="G87" s="489"/>
      <c r="H87" s="485"/>
      <c r="I87" s="485"/>
      <c r="J87" s="640"/>
      <c r="K87" s="640"/>
    </row>
    <row r="88" spans="1:11">
      <c r="A88" s="485">
        <f t="shared" si="1"/>
        <v>86</v>
      </c>
      <c r="B88" s="486"/>
      <c r="C88" s="487"/>
      <c r="D88" s="488"/>
      <c r="E88" s="489"/>
      <c r="F88" s="489"/>
      <c r="G88" s="489"/>
      <c r="H88" s="485"/>
      <c r="I88" s="485"/>
      <c r="J88" s="640"/>
      <c r="K88" s="640"/>
    </row>
    <row r="89" spans="1:11">
      <c r="A89" s="485">
        <f t="shared" si="1"/>
        <v>87</v>
      </c>
      <c r="B89" s="486"/>
      <c r="C89" s="487"/>
      <c r="D89" s="488"/>
      <c r="E89" s="489"/>
      <c r="F89" s="489"/>
      <c r="G89" s="489"/>
      <c r="H89" s="485"/>
      <c r="I89" s="485"/>
      <c r="J89" s="640"/>
      <c r="K89" s="640"/>
    </row>
    <row r="90" spans="1:11">
      <c r="A90" s="485">
        <f t="shared" si="1"/>
        <v>88</v>
      </c>
      <c r="B90" s="486"/>
      <c r="C90" s="487"/>
      <c r="D90" s="488"/>
      <c r="E90" s="489"/>
      <c r="F90" s="489"/>
      <c r="G90" s="489"/>
      <c r="H90" s="485"/>
      <c r="I90" s="485"/>
      <c r="J90" s="640"/>
      <c r="K90" s="640"/>
    </row>
    <row r="91" spans="1:11">
      <c r="A91" s="485">
        <f t="shared" si="1"/>
        <v>89</v>
      </c>
      <c r="B91" s="486"/>
      <c r="C91" s="487"/>
      <c r="D91" s="488"/>
      <c r="E91" s="489"/>
      <c r="F91" s="489"/>
      <c r="G91" s="489"/>
      <c r="H91" s="485"/>
      <c r="I91" s="485"/>
      <c r="J91" s="640"/>
      <c r="K91" s="640"/>
    </row>
    <row r="92" spans="1:11">
      <c r="A92" s="485">
        <f t="shared" si="1"/>
        <v>90</v>
      </c>
      <c r="B92" s="486"/>
      <c r="C92" s="487"/>
      <c r="D92" s="488"/>
      <c r="E92" s="489"/>
      <c r="F92" s="489"/>
      <c r="G92" s="489"/>
      <c r="H92" s="485"/>
      <c r="I92" s="485"/>
      <c r="J92" s="640"/>
      <c r="K92" s="640"/>
    </row>
    <row r="93" spans="1:11">
      <c r="A93" s="485">
        <f t="shared" si="1"/>
        <v>91</v>
      </c>
      <c r="B93" s="486"/>
      <c r="C93" s="487"/>
      <c r="D93" s="488"/>
      <c r="E93" s="489"/>
      <c r="F93" s="489"/>
      <c r="G93" s="489"/>
      <c r="H93" s="485"/>
      <c r="I93" s="485"/>
      <c r="J93" s="640"/>
      <c r="K93" s="640"/>
    </row>
    <row r="94" spans="1:11">
      <c r="A94" s="485">
        <f t="shared" si="1"/>
        <v>92</v>
      </c>
      <c r="B94" s="486"/>
      <c r="C94" s="487"/>
      <c r="D94" s="488"/>
      <c r="E94" s="489"/>
      <c r="F94" s="489"/>
      <c r="G94" s="489"/>
      <c r="H94" s="485"/>
      <c r="I94" s="485"/>
      <c r="J94" s="640"/>
      <c r="K94" s="640"/>
    </row>
    <row r="95" spans="1:11">
      <c r="A95" s="485">
        <f t="shared" si="1"/>
        <v>93</v>
      </c>
      <c r="B95" s="486"/>
      <c r="C95" s="487"/>
      <c r="D95" s="488"/>
      <c r="E95" s="489"/>
      <c r="F95" s="489"/>
      <c r="G95" s="489"/>
      <c r="H95" s="485"/>
      <c r="I95" s="485"/>
      <c r="J95" s="640"/>
      <c r="K95" s="640"/>
    </row>
    <row r="96" spans="1:11">
      <c r="A96" s="485">
        <f t="shared" si="1"/>
        <v>94</v>
      </c>
      <c r="B96" s="486"/>
      <c r="C96" s="487"/>
      <c r="D96" s="488"/>
      <c r="E96" s="489"/>
      <c r="F96" s="489"/>
      <c r="G96" s="489"/>
      <c r="H96" s="485"/>
      <c r="I96" s="485"/>
      <c r="J96" s="640"/>
      <c r="K96" s="640"/>
    </row>
    <row r="97" spans="1:11">
      <c r="A97" s="485">
        <f t="shared" si="1"/>
        <v>95</v>
      </c>
      <c r="B97" s="486"/>
      <c r="C97" s="487"/>
      <c r="D97" s="488"/>
      <c r="E97" s="489"/>
      <c r="F97" s="489"/>
      <c r="G97" s="489"/>
      <c r="H97" s="485"/>
      <c r="I97" s="485"/>
      <c r="J97" s="640"/>
      <c r="K97" s="640"/>
    </row>
    <row r="98" spans="1:11">
      <c r="A98" s="485">
        <f t="shared" si="1"/>
        <v>96</v>
      </c>
      <c r="B98" s="486"/>
      <c r="C98" s="487"/>
      <c r="D98" s="488"/>
      <c r="E98" s="489"/>
      <c r="F98" s="489"/>
      <c r="G98" s="489"/>
      <c r="H98" s="485"/>
      <c r="I98" s="485"/>
      <c r="J98" s="640"/>
      <c r="K98" s="640"/>
    </row>
    <row r="99" spans="1:11">
      <c r="A99" s="485">
        <f t="shared" si="1"/>
        <v>97</v>
      </c>
      <c r="B99" s="486"/>
      <c r="C99" s="487"/>
      <c r="D99" s="488"/>
      <c r="E99" s="489"/>
      <c r="F99" s="489"/>
      <c r="G99" s="489"/>
      <c r="H99" s="485"/>
      <c r="I99" s="485"/>
      <c r="J99" s="640"/>
      <c r="K99" s="640"/>
    </row>
    <row r="100" spans="1:11">
      <c r="A100" s="485">
        <f t="shared" si="1"/>
        <v>98</v>
      </c>
      <c r="B100" s="486"/>
      <c r="C100" s="487"/>
      <c r="D100" s="488"/>
      <c r="E100" s="489"/>
      <c r="F100" s="489"/>
      <c r="G100" s="489"/>
      <c r="H100" s="485"/>
      <c r="I100" s="485"/>
      <c r="J100" s="640"/>
      <c r="K100" s="640"/>
    </row>
    <row r="101" spans="1:11">
      <c r="A101" s="485">
        <f t="shared" si="1"/>
        <v>99</v>
      </c>
      <c r="B101" s="486"/>
      <c r="C101" s="487"/>
      <c r="D101" s="488"/>
      <c r="E101" s="489"/>
      <c r="F101" s="489"/>
      <c r="G101" s="489"/>
      <c r="H101" s="485"/>
      <c r="I101" s="485"/>
      <c r="J101" s="640"/>
      <c r="K101" s="640"/>
    </row>
    <row r="102" spans="1:11">
      <c r="A102" s="485">
        <f t="shared" si="1"/>
        <v>100</v>
      </c>
      <c r="B102" s="486"/>
      <c r="C102" s="487"/>
      <c r="D102" s="488"/>
      <c r="E102" s="489"/>
      <c r="F102" s="489"/>
      <c r="G102" s="489"/>
      <c r="H102" s="485"/>
      <c r="I102" s="485"/>
      <c r="J102" s="640"/>
      <c r="K102" s="640"/>
    </row>
    <row r="103" spans="1:11">
      <c r="A103" s="485">
        <f t="shared" si="1"/>
        <v>101</v>
      </c>
      <c r="B103" s="486"/>
      <c r="C103" s="487"/>
      <c r="D103" s="488"/>
      <c r="E103" s="489"/>
      <c r="F103" s="489"/>
      <c r="G103" s="489"/>
      <c r="H103" s="485"/>
      <c r="I103" s="485"/>
      <c r="J103" s="640"/>
      <c r="K103" s="640"/>
    </row>
    <row r="104" spans="1:11">
      <c r="A104" s="485">
        <f t="shared" si="1"/>
        <v>102</v>
      </c>
      <c r="B104" s="486"/>
      <c r="C104" s="487"/>
      <c r="D104" s="488"/>
      <c r="E104" s="489"/>
      <c r="F104" s="489"/>
      <c r="G104" s="489"/>
      <c r="H104" s="485"/>
      <c r="I104" s="485"/>
      <c r="J104" s="640"/>
      <c r="K104" s="640"/>
    </row>
    <row r="105" spans="1:11">
      <c r="A105" s="485">
        <f t="shared" si="1"/>
        <v>103</v>
      </c>
      <c r="B105" s="486"/>
      <c r="C105" s="487"/>
      <c r="D105" s="488"/>
      <c r="E105" s="489"/>
      <c r="F105" s="489"/>
      <c r="G105" s="489"/>
      <c r="H105" s="485"/>
      <c r="I105" s="485"/>
      <c r="J105" s="640"/>
      <c r="K105" s="640"/>
    </row>
    <row r="106" spans="1:11">
      <c r="A106" s="485">
        <f t="shared" si="1"/>
        <v>104</v>
      </c>
      <c r="B106" s="486"/>
      <c r="C106" s="487"/>
      <c r="D106" s="488"/>
      <c r="E106" s="489"/>
      <c r="F106" s="489"/>
      <c r="G106" s="489"/>
      <c r="H106" s="485"/>
      <c r="I106" s="485"/>
      <c r="J106" s="640"/>
      <c r="K106" s="640"/>
    </row>
    <row r="107" spans="1:11">
      <c r="A107" s="485">
        <f t="shared" si="1"/>
        <v>105</v>
      </c>
      <c r="B107" s="486"/>
      <c r="C107" s="487"/>
      <c r="D107" s="488"/>
      <c r="E107" s="489"/>
      <c r="F107" s="489"/>
      <c r="G107" s="489"/>
      <c r="H107" s="485"/>
      <c r="I107" s="485"/>
      <c r="J107" s="640"/>
      <c r="K107" s="640"/>
    </row>
    <row r="108" spans="1:11">
      <c r="A108" s="485">
        <f t="shared" si="1"/>
        <v>106</v>
      </c>
      <c r="B108" s="486"/>
      <c r="C108" s="487"/>
      <c r="D108" s="488"/>
      <c r="E108" s="489"/>
      <c r="F108" s="489"/>
      <c r="G108" s="489"/>
      <c r="H108" s="485"/>
      <c r="I108" s="485"/>
      <c r="J108" s="640"/>
      <c r="K108" s="640"/>
    </row>
    <row r="109" spans="1:11">
      <c r="A109" s="485">
        <f t="shared" si="1"/>
        <v>107</v>
      </c>
      <c r="B109" s="486"/>
      <c r="C109" s="487"/>
      <c r="D109" s="488"/>
      <c r="E109" s="489"/>
      <c r="F109" s="489"/>
      <c r="G109" s="489"/>
      <c r="H109" s="485"/>
      <c r="I109" s="485"/>
      <c r="J109" s="640"/>
      <c r="K109" s="640"/>
    </row>
    <row r="110" spans="1:11">
      <c r="A110" s="485">
        <f t="shared" si="1"/>
        <v>108</v>
      </c>
      <c r="B110" s="486"/>
      <c r="C110" s="487"/>
      <c r="D110" s="488"/>
      <c r="E110" s="489"/>
      <c r="F110" s="489"/>
      <c r="G110" s="489"/>
      <c r="H110" s="485"/>
      <c r="I110" s="485"/>
      <c r="J110" s="640"/>
      <c r="K110" s="640"/>
    </row>
    <row r="111" spans="1:11">
      <c r="A111" s="485">
        <f t="shared" si="1"/>
        <v>109</v>
      </c>
      <c r="B111" s="486"/>
      <c r="C111" s="487"/>
      <c r="D111" s="488"/>
      <c r="E111" s="489"/>
      <c r="F111" s="489"/>
      <c r="G111" s="489"/>
      <c r="H111" s="485"/>
      <c r="I111" s="485"/>
      <c r="J111" s="640"/>
      <c r="K111" s="640"/>
    </row>
    <row r="112" spans="1:11">
      <c r="A112" s="485">
        <f t="shared" si="1"/>
        <v>110</v>
      </c>
      <c r="B112" s="486"/>
      <c r="C112" s="487"/>
      <c r="D112" s="488"/>
      <c r="E112" s="489"/>
      <c r="F112" s="489"/>
      <c r="G112" s="489"/>
      <c r="H112" s="485"/>
      <c r="I112" s="485"/>
      <c r="J112" s="640"/>
      <c r="K112" s="640"/>
    </row>
    <row r="113" spans="1:11">
      <c r="A113" s="485">
        <f t="shared" si="1"/>
        <v>111</v>
      </c>
      <c r="B113" s="486"/>
      <c r="C113" s="487"/>
      <c r="D113" s="488"/>
      <c r="E113" s="489"/>
      <c r="F113" s="489"/>
      <c r="G113" s="489"/>
      <c r="H113" s="485"/>
      <c r="I113" s="485"/>
      <c r="J113" s="640"/>
      <c r="K113" s="640"/>
    </row>
    <row r="114" spans="1:11">
      <c r="A114" s="485">
        <f t="shared" si="1"/>
        <v>112</v>
      </c>
      <c r="B114" s="486"/>
      <c r="C114" s="487"/>
      <c r="D114" s="488"/>
      <c r="E114" s="489"/>
      <c r="F114" s="489"/>
      <c r="G114" s="489"/>
      <c r="H114" s="485"/>
      <c r="I114" s="485"/>
      <c r="J114" s="640"/>
      <c r="K114" s="640"/>
    </row>
    <row r="115" spans="1:11">
      <c r="A115" s="485">
        <f t="shared" si="1"/>
        <v>113</v>
      </c>
      <c r="B115" s="486"/>
      <c r="C115" s="487"/>
      <c r="D115" s="488"/>
      <c r="E115" s="489"/>
      <c r="F115" s="489"/>
      <c r="G115" s="489"/>
      <c r="H115" s="485"/>
      <c r="I115" s="485"/>
      <c r="J115" s="640"/>
      <c r="K115" s="640"/>
    </row>
    <row r="116" spans="1:11">
      <c r="A116" s="485">
        <f t="shared" si="1"/>
        <v>114</v>
      </c>
      <c r="B116" s="486"/>
      <c r="C116" s="487"/>
      <c r="D116" s="488"/>
      <c r="E116" s="489"/>
      <c r="F116" s="489"/>
      <c r="G116" s="489"/>
      <c r="H116" s="485"/>
      <c r="I116" s="485"/>
      <c r="J116" s="640"/>
      <c r="K116" s="640"/>
    </row>
    <row r="117" spans="1:11">
      <c r="A117" s="485">
        <f t="shared" si="1"/>
        <v>115</v>
      </c>
      <c r="B117" s="486"/>
      <c r="C117" s="487"/>
      <c r="D117" s="488"/>
      <c r="E117" s="489"/>
      <c r="F117" s="489"/>
      <c r="G117" s="489"/>
      <c r="H117" s="485"/>
      <c r="I117" s="485"/>
      <c r="J117" s="640"/>
      <c r="K117" s="640"/>
    </row>
    <row r="118" spans="1:11">
      <c r="A118" s="485">
        <f t="shared" si="1"/>
        <v>116</v>
      </c>
      <c r="B118" s="486"/>
      <c r="C118" s="487"/>
      <c r="D118" s="488"/>
      <c r="E118" s="489"/>
      <c r="F118" s="489"/>
      <c r="G118" s="489"/>
      <c r="H118" s="485"/>
      <c r="I118" s="485"/>
      <c r="J118" s="640"/>
      <c r="K118" s="640"/>
    </row>
    <row r="119" spans="1:11">
      <c r="A119" s="485">
        <f t="shared" si="1"/>
        <v>117</v>
      </c>
      <c r="B119" s="486"/>
      <c r="C119" s="487"/>
      <c r="D119" s="488"/>
      <c r="E119" s="489"/>
      <c r="F119" s="489"/>
      <c r="G119" s="489"/>
      <c r="H119" s="485"/>
      <c r="I119" s="485"/>
      <c r="J119" s="640"/>
      <c r="K119" s="640"/>
    </row>
    <row r="120" spans="1:11">
      <c r="A120" s="485">
        <f t="shared" si="1"/>
        <v>118</v>
      </c>
      <c r="B120" s="486"/>
      <c r="C120" s="487"/>
      <c r="D120" s="488"/>
      <c r="E120" s="489"/>
      <c r="F120" s="489"/>
      <c r="G120" s="489"/>
      <c r="H120" s="485"/>
      <c r="I120" s="485"/>
      <c r="J120" s="640"/>
      <c r="K120" s="640"/>
    </row>
    <row r="121" spans="1:11">
      <c r="A121" s="485">
        <f t="shared" si="1"/>
        <v>119</v>
      </c>
      <c r="B121" s="486"/>
      <c r="C121" s="487"/>
      <c r="D121" s="488"/>
      <c r="E121" s="489"/>
      <c r="F121" s="489"/>
      <c r="G121" s="489"/>
      <c r="H121" s="485"/>
      <c r="I121" s="485"/>
      <c r="J121" s="640"/>
      <c r="K121" s="640"/>
    </row>
    <row r="122" spans="1:11">
      <c r="A122" s="485">
        <f t="shared" si="1"/>
        <v>120</v>
      </c>
      <c r="B122" s="486"/>
      <c r="C122" s="487"/>
      <c r="D122" s="488"/>
      <c r="E122" s="489"/>
      <c r="F122" s="489"/>
      <c r="G122" s="489"/>
      <c r="H122" s="485"/>
      <c r="I122" s="485"/>
      <c r="J122" s="640"/>
      <c r="K122" s="640"/>
    </row>
    <row r="123" spans="1:11">
      <c r="A123" s="485">
        <f t="shared" si="1"/>
        <v>121</v>
      </c>
      <c r="B123" s="486"/>
      <c r="C123" s="487"/>
      <c r="D123" s="488"/>
      <c r="E123" s="489"/>
      <c r="F123" s="489"/>
      <c r="G123" s="489"/>
      <c r="H123" s="485"/>
      <c r="I123" s="485"/>
      <c r="J123" s="640"/>
      <c r="K123" s="640"/>
    </row>
    <row r="124" spans="1:11">
      <c r="A124" s="485">
        <f t="shared" si="1"/>
        <v>122</v>
      </c>
      <c r="B124" s="486"/>
      <c r="C124" s="487"/>
      <c r="D124" s="488"/>
      <c r="E124" s="489"/>
      <c r="F124" s="489"/>
      <c r="G124" s="489"/>
      <c r="H124" s="485"/>
      <c r="I124" s="485"/>
      <c r="J124" s="640"/>
      <c r="K124" s="640"/>
    </row>
    <row r="125" spans="1:11">
      <c r="A125" s="485">
        <f t="shared" si="1"/>
        <v>123</v>
      </c>
      <c r="B125" s="486"/>
      <c r="C125" s="487"/>
      <c r="D125" s="488"/>
      <c r="E125" s="489"/>
      <c r="F125" s="489"/>
      <c r="G125" s="489"/>
      <c r="H125" s="485"/>
      <c r="I125" s="485"/>
      <c r="J125" s="640"/>
      <c r="K125" s="640"/>
    </row>
    <row r="126" spans="1:11">
      <c r="A126" s="485">
        <f t="shared" si="1"/>
        <v>124</v>
      </c>
      <c r="B126" s="486"/>
      <c r="C126" s="487"/>
      <c r="D126" s="488"/>
      <c r="E126" s="489"/>
      <c r="F126" s="489"/>
      <c r="G126" s="489"/>
      <c r="H126" s="485"/>
      <c r="I126" s="485"/>
      <c r="J126" s="640"/>
      <c r="K126" s="640"/>
    </row>
    <row r="127" spans="1:11">
      <c r="A127" s="485">
        <f t="shared" si="1"/>
        <v>125</v>
      </c>
      <c r="B127" s="486"/>
      <c r="C127" s="487"/>
      <c r="D127" s="488"/>
      <c r="E127" s="489"/>
      <c r="F127" s="489"/>
      <c r="G127" s="489"/>
      <c r="H127" s="485"/>
      <c r="I127" s="485"/>
      <c r="J127" s="640"/>
      <c r="K127" s="640"/>
    </row>
    <row r="128" spans="1:11">
      <c r="A128" s="485">
        <f t="shared" si="1"/>
        <v>126</v>
      </c>
      <c r="B128" s="486"/>
      <c r="C128" s="487"/>
      <c r="D128" s="488"/>
      <c r="E128" s="489"/>
      <c r="F128" s="489"/>
      <c r="G128" s="489"/>
      <c r="H128" s="485"/>
      <c r="I128" s="485"/>
      <c r="J128" s="640"/>
      <c r="K128" s="640"/>
    </row>
    <row r="129" spans="1:11">
      <c r="A129" s="485">
        <f t="shared" si="1"/>
        <v>127</v>
      </c>
      <c r="B129" s="486"/>
      <c r="C129" s="487"/>
      <c r="D129" s="488"/>
      <c r="E129" s="489"/>
      <c r="F129" s="489"/>
      <c r="G129" s="489"/>
      <c r="H129" s="485"/>
      <c r="I129" s="485"/>
      <c r="J129" s="640"/>
      <c r="K129" s="640"/>
    </row>
    <row r="130" spans="1:11">
      <c r="A130" s="485">
        <f t="shared" si="1"/>
        <v>128</v>
      </c>
      <c r="B130" s="486"/>
      <c r="C130" s="487"/>
      <c r="D130" s="488"/>
      <c r="E130" s="489"/>
      <c r="F130" s="489"/>
      <c r="G130" s="489"/>
      <c r="H130" s="485"/>
      <c r="I130" s="485"/>
      <c r="J130" s="640"/>
      <c r="K130" s="640"/>
    </row>
    <row r="131" spans="1:11">
      <c r="A131" s="485">
        <f t="shared" ref="A131:A194" si="2">ROW()-2</f>
        <v>129</v>
      </c>
      <c r="B131" s="486"/>
      <c r="C131" s="487"/>
      <c r="D131" s="488"/>
      <c r="E131" s="489"/>
      <c r="F131" s="489"/>
      <c r="G131" s="489"/>
      <c r="H131" s="485"/>
      <c r="I131" s="485"/>
      <c r="J131" s="640"/>
      <c r="K131" s="640"/>
    </row>
    <row r="132" spans="1:11">
      <c r="A132" s="485">
        <f t="shared" si="2"/>
        <v>130</v>
      </c>
      <c r="B132" s="486"/>
      <c r="C132" s="487"/>
      <c r="D132" s="488"/>
      <c r="E132" s="489"/>
      <c r="F132" s="489"/>
      <c r="G132" s="489"/>
      <c r="H132" s="485"/>
      <c r="I132" s="485"/>
      <c r="J132" s="640"/>
      <c r="K132" s="640"/>
    </row>
    <row r="133" spans="1:11">
      <c r="A133" s="485">
        <f t="shared" si="2"/>
        <v>131</v>
      </c>
      <c r="B133" s="486"/>
      <c r="C133" s="487"/>
      <c r="D133" s="488"/>
      <c r="E133" s="489"/>
      <c r="F133" s="489"/>
      <c r="G133" s="489"/>
      <c r="H133" s="485"/>
      <c r="I133" s="485"/>
      <c r="J133" s="640"/>
      <c r="K133" s="640"/>
    </row>
    <row r="134" spans="1:11">
      <c r="A134" s="485">
        <f t="shared" si="2"/>
        <v>132</v>
      </c>
      <c r="B134" s="486"/>
      <c r="C134" s="487"/>
      <c r="D134" s="488"/>
      <c r="E134" s="489"/>
      <c r="F134" s="489"/>
      <c r="G134" s="489"/>
      <c r="H134" s="485"/>
      <c r="I134" s="485"/>
      <c r="J134" s="640"/>
      <c r="K134" s="640"/>
    </row>
    <row r="135" spans="1:11">
      <c r="A135" s="485">
        <f t="shared" si="2"/>
        <v>133</v>
      </c>
      <c r="B135" s="486"/>
      <c r="C135" s="487"/>
      <c r="D135" s="488"/>
      <c r="E135" s="489"/>
      <c r="F135" s="489"/>
      <c r="G135" s="489"/>
      <c r="H135" s="485"/>
      <c r="I135" s="485"/>
      <c r="J135" s="640"/>
      <c r="K135" s="640"/>
    </row>
    <row r="136" spans="1:11">
      <c r="A136" s="485">
        <f t="shared" si="2"/>
        <v>134</v>
      </c>
      <c r="B136" s="486"/>
      <c r="C136" s="487"/>
      <c r="D136" s="488"/>
      <c r="E136" s="489"/>
      <c r="F136" s="489"/>
      <c r="G136" s="489"/>
      <c r="H136" s="485"/>
      <c r="I136" s="485"/>
      <c r="J136" s="640"/>
      <c r="K136" s="640"/>
    </row>
    <row r="137" spans="1:11">
      <c r="A137" s="485">
        <f t="shared" si="2"/>
        <v>135</v>
      </c>
      <c r="B137" s="486"/>
      <c r="C137" s="487"/>
      <c r="D137" s="488"/>
      <c r="E137" s="489"/>
      <c r="F137" s="489"/>
      <c r="G137" s="489"/>
      <c r="H137" s="485"/>
      <c r="I137" s="485"/>
      <c r="J137" s="640"/>
      <c r="K137" s="640"/>
    </row>
    <row r="138" spans="1:11">
      <c r="A138" s="485">
        <f t="shared" si="2"/>
        <v>136</v>
      </c>
      <c r="B138" s="486"/>
      <c r="C138" s="487"/>
      <c r="D138" s="488"/>
      <c r="E138" s="489"/>
      <c r="F138" s="489"/>
      <c r="G138" s="489"/>
      <c r="H138" s="485"/>
      <c r="I138" s="485"/>
      <c r="J138" s="640"/>
      <c r="K138" s="640"/>
    </row>
    <row r="139" spans="1:11">
      <c r="A139" s="485">
        <f t="shared" si="2"/>
        <v>137</v>
      </c>
      <c r="B139" s="486"/>
      <c r="C139" s="487"/>
      <c r="D139" s="488"/>
      <c r="E139" s="489"/>
      <c r="F139" s="489"/>
      <c r="G139" s="489"/>
      <c r="H139" s="485"/>
      <c r="I139" s="485"/>
      <c r="J139" s="640"/>
      <c r="K139" s="640"/>
    </row>
    <row r="140" spans="1:11">
      <c r="A140" s="485">
        <f t="shared" si="2"/>
        <v>138</v>
      </c>
      <c r="B140" s="486"/>
      <c r="C140" s="487"/>
      <c r="D140" s="488"/>
      <c r="E140" s="489"/>
      <c r="F140" s="489"/>
      <c r="G140" s="489"/>
      <c r="H140" s="485"/>
      <c r="I140" s="485"/>
      <c r="J140" s="640"/>
      <c r="K140" s="640"/>
    </row>
    <row r="141" spans="1:11">
      <c r="A141" s="485">
        <f t="shared" si="2"/>
        <v>139</v>
      </c>
      <c r="B141" s="486"/>
      <c r="C141" s="487"/>
      <c r="D141" s="488"/>
      <c r="E141" s="489"/>
      <c r="F141" s="489"/>
      <c r="G141" s="489"/>
      <c r="H141" s="485"/>
      <c r="I141" s="485"/>
      <c r="J141" s="640"/>
      <c r="K141" s="640"/>
    </row>
    <row r="142" spans="1:11">
      <c r="A142" s="485">
        <f t="shared" si="2"/>
        <v>140</v>
      </c>
      <c r="B142" s="486"/>
      <c r="C142" s="487"/>
      <c r="D142" s="488"/>
      <c r="E142" s="489"/>
      <c r="F142" s="489"/>
      <c r="G142" s="489"/>
      <c r="H142" s="485"/>
      <c r="I142" s="485"/>
      <c r="J142" s="640"/>
      <c r="K142" s="640"/>
    </row>
    <row r="143" spans="1:11">
      <c r="A143" s="485">
        <f t="shared" si="2"/>
        <v>141</v>
      </c>
      <c r="B143" s="486"/>
      <c r="C143" s="487"/>
      <c r="D143" s="488"/>
      <c r="E143" s="489"/>
      <c r="F143" s="489"/>
      <c r="G143" s="489"/>
      <c r="H143" s="485"/>
      <c r="I143" s="485"/>
      <c r="J143" s="640"/>
      <c r="K143" s="640"/>
    </row>
    <row r="144" spans="1:11">
      <c r="A144" s="485">
        <f t="shared" si="2"/>
        <v>142</v>
      </c>
      <c r="B144" s="486"/>
      <c r="C144" s="487"/>
      <c r="D144" s="488"/>
      <c r="E144" s="489"/>
      <c r="F144" s="489"/>
      <c r="G144" s="489"/>
      <c r="H144" s="485"/>
      <c r="I144" s="485"/>
      <c r="J144" s="640"/>
      <c r="K144" s="640"/>
    </row>
    <row r="145" spans="1:11">
      <c r="A145" s="485">
        <f t="shared" si="2"/>
        <v>143</v>
      </c>
      <c r="B145" s="486"/>
      <c r="C145" s="487"/>
      <c r="D145" s="488"/>
      <c r="E145" s="489"/>
      <c r="F145" s="489"/>
      <c r="G145" s="489"/>
      <c r="H145" s="485"/>
      <c r="I145" s="485"/>
      <c r="J145" s="640"/>
      <c r="K145" s="640"/>
    </row>
    <row r="146" spans="1:11">
      <c r="A146" s="485">
        <f t="shared" si="2"/>
        <v>144</v>
      </c>
      <c r="B146" s="486"/>
      <c r="C146" s="487"/>
      <c r="D146" s="488"/>
      <c r="E146" s="489"/>
      <c r="F146" s="489"/>
      <c r="G146" s="489"/>
      <c r="H146" s="485"/>
      <c r="I146" s="485"/>
      <c r="J146" s="640"/>
      <c r="K146" s="640"/>
    </row>
    <row r="147" spans="1:11">
      <c r="A147" s="485">
        <f t="shared" si="2"/>
        <v>145</v>
      </c>
      <c r="B147" s="486"/>
      <c r="C147" s="487"/>
      <c r="D147" s="488"/>
      <c r="E147" s="489"/>
      <c r="F147" s="489"/>
      <c r="G147" s="489"/>
      <c r="H147" s="485"/>
      <c r="I147" s="485"/>
      <c r="J147" s="640"/>
      <c r="K147" s="640"/>
    </row>
    <row r="148" spans="1:11">
      <c r="A148" s="485">
        <f t="shared" si="2"/>
        <v>146</v>
      </c>
      <c r="B148" s="486"/>
      <c r="C148" s="487"/>
      <c r="D148" s="488"/>
      <c r="E148" s="489"/>
      <c r="F148" s="489"/>
      <c r="G148" s="489"/>
      <c r="H148" s="485"/>
      <c r="I148" s="485"/>
      <c r="J148" s="640"/>
      <c r="K148" s="640"/>
    </row>
    <row r="149" spans="1:11">
      <c r="A149" s="485">
        <f t="shared" si="2"/>
        <v>147</v>
      </c>
      <c r="B149" s="486"/>
      <c r="C149" s="487"/>
      <c r="D149" s="488"/>
      <c r="E149" s="489"/>
      <c r="F149" s="489"/>
      <c r="G149" s="489"/>
      <c r="H149" s="485"/>
      <c r="I149" s="485"/>
      <c r="J149" s="640"/>
      <c r="K149" s="640"/>
    </row>
    <row r="150" spans="1:11">
      <c r="A150" s="485">
        <f t="shared" si="2"/>
        <v>148</v>
      </c>
      <c r="B150" s="486"/>
      <c r="C150" s="487"/>
      <c r="D150" s="488"/>
      <c r="E150" s="489"/>
      <c r="F150" s="489"/>
      <c r="G150" s="489"/>
      <c r="H150" s="485"/>
      <c r="I150" s="485"/>
      <c r="J150" s="640"/>
      <c r="K150" s="640"/>
    </row>
    <row r="151" spans="1:11">
      <c r="A151" s="485">
        <f t="shared" si="2"/>
        <v>149</v>
      </c>
      <c r="B151" s="486"/>
      <c r="C151" s="487"/>
      <c r="D151" s="488"/>
      <c r="E151" s="489"/>
      <c r="F151" s="489"/>
      <c r="G151" s="489"/>
      <c r="H151" s="485"/>
      <c r="I151" s="485"/>
      <c r="J151" s="640"/>
      <c r="K151" s="640"/>
    </row>
    <row r="152" spans="1:11">
      <c r="A152" s="485">
        <f t="shared" si="2"/>
        <v>150</v>
      </c>
      <c r="B152" s="486"/>
      <c r="C152" s="487"/>
      <c r="D152" s="488"/>
      <c r="E152" s="489"/>
      <c r="F152" s="489"/>
      <c r="G152" s="489"/>
      <c r="H152" s="485"/>
      <c r="I152" s="485"/>
      <c r="J152" s="640"/>
      <c r="K152" s="640"/>
    </row>
    <row r="153" spans="1:11">
      <c r="A153" s="485">
        <f t="shared" si="2"/>
        <v>151</v>
      </c>
      <c r="B153" s="486"/>
      <c r="C153" s="487"/>
      <c r="D153" s="488"/>
      <c r="E153" s="489"/>
      <c r="F153" s="489"/>
      <c r="G153" s="489"/>
      <c r="H153" s="485"/>
      <c r="I153" s="485"/>
      <c r="J153" s="640"/>
      <c r="K153" s="640"/>
    </row>
    <row r="154" spans="1:11">
      <c r="A154" s="485">
        <f t="shared" si="2"/>
        <v>152</v>
      </c>
      <c r="B154" s="486"/>
      <c r="C154" s="487"/>
      <c r="D154" s="488"/>
      <c r="E154" s="489"/>
      <c r="F154" s="489"/>
      <c r="G154" s="489"/>
      <c r="H154" s="485"/>
      <c r="I154" s="485"/>
      <c r="J154" s="640"/>
      <c r="K154" s="640"/>
    </row>
    <row r="155" spans="1:11">
      <c r="A155" s="485">
        <f t="shared" si="2"/>
        <v>153</v>
      </c>
      <c r="B155" s="486"/>
      <c r="C155" s="487"/>
      <c r="D155" s="488"/>
      <c r="E155" s="489"/>
      <c r="F155" s="489"/>
      <c r="G155" s="489"/>
      <c r="H155" s="485"/>
      <c r="I155" s="485"/>
      <c r="J155" s="640"/>
      <c r="K155" s="640"/>
    </row>
    <row r="156" spans="1:11">
      <c r="A156" s="485">
        <f t="shared" si="2"/>
        <v>154</v>
      </c>
      <c r="B156" s="486"/>
      <c r="C156" s="487"/>
      <c r="D156" s="488"/>
      <c r="E156" s="489"/>
      <c r="F156" s="489"/>
      <c r="G156" s="489"/>
      <c r="H156" s="485"/>
      <c r="I156" s="485"/>
      <c r="J156" s="640"/>
      <c r="K156" s="640"/>
    </row>
    <row r="157" spans="1:11">
      <c r="A157" s="485">
        <f t="shared" si="2"/>
        <v>155</v>
      </c>
      <c r="B157" s="486"/>
      <c r="C157" s="487"/>
      <c r="D157" s="488"/>
      <c r="E157" s="489"/>
      <c r="F157" s="489"/>
      <c r="G157" s="489"/>
      <c r="H157" s="485"/>
      <c r="I157" s="485"/>
      <c r="J157" s="640"/>
      <c r="K157" s="640"/>
    </row>
    <row r="158" spans="1:11">
      <c r="A158" s="485">
        <f t="shared" si="2"/>
        <v>156</v>
      </c>
      <c r="B158" s="486"/>
      <c r="C158" s="487"/>
      <c r="D158" s="488"/>
      <c r="E158" s="489"/>
      <c r="F158" s="489"/>
      <c r="G158" s="489"/>
      <c r="H158" s="485"/>
      <c r="I158" s="485"/>
      <c r="J158" s="640"/>
      <c r="K158" s="640"/>
    </row>
    <row r="159" spans="1:11">
      <c r="A159" s="485">
        <f t="shared" si="2"/>
        <v>157</v>
      </c>
      <c r="B159" s="486"/>
      <c r="C159" s="487"/>
      <c r="D159" s="488"/>
      <c r="E159" s="489"/>
      <c r="F159" s="489"/>
      <c r="G159" s="489"/>
      <c r="H159" s="485"/>
      <c r="I159" s="485"/>
      <c r="J159" s="640"/>
      <c r="K159" s="640"/>
    </row>
    <row r="160" spans="1:11">
      <c r="A160" s="485">
        <f t="shared" si="2"/>
        <v>158</v>
      </c>
      <c r="B160" s="486"/>
      <c r="C160" s="487"/>
      <c r="D160" s="488"/>
      <c r="E160" s="489"/>
      <c r="F160" s="489"/>
      <c r="G160" s="489"/>
      <c r="H160" s="485"/>
      <c r="I160" s="485"/>
      <c r="J160" s="640"/>
      <c r="K160" s="640"/>
    </row>
    <row r="161" spans="1:11">
      <c r="A161" s="485">
        <f t="shared" si="2"/>
        <v>159</v>
      </c>
      <c r="B161" s="486"/>
      <c r="C161" s="487"/>
      <c r="D161" s="488"/>
      <c r="E161" s="489"/>
      <c r="F161" s="489"/>
      <c r="G161" s="489"/>
      <c r="H161" s="485"/>
      <c r="I161" s="485"/>
      <c r="J161" s="640"/>
      <c r="K161" s="640"/>
    </row>
    <row r="162" spans="1:11">
      <c r="A162" s="485">
        <f t="shared" si="2"/>
        <v>160</v>
      </c>
      <c r="B162" s="486"/>
      <c r="C162" s="487"/>
      <c r="D162" s="488"/>
      <c r="E162" s="489"/>
      <c r="F162" s="489"/>
      <c r="G162" s="489"/>
      <c r="H162" s="485"/>
      <c r="I162" s="485"/>
      <c r="J162" s="640"/>
      <c r="K162" s="640"/>
    </row>
    <row r="163" spans="1:11">
      <c r="A163" s="485">
        <f t="shared" si="2"/>
        <v>161</v>
      </c>
      <c r="B163" s="486"/>
      <c r="C163" s="487"/>
      <c r="D163" s="488"/>
      <c r="E163" s="489"/>
      <c r="F163" s="489"/>
      <c r="G163" s="489"/>
      <c r="H163" s="485"/>
      <c r="I163" s="485"/>
      <c r="J163" s="640"/>
      <c r="K163" s="640"/>
    </row>
    <row r="164" spans="1:11">
      <c r="A164" s="485">
        <f t="shared" si="2"/>
        <v>162</v>
      </c>
      <c r="B164" s="486"/>
      <c r="C164" s="487"/>
      <c r="D164" s="488"/>
      <c r="E164" s="489"/>
      <c r="F164" s="489"/>
      <c r="G164" s="489"/>
      <c r="H164" s="485"/>
      <c r="I164" s="485"/>
      <c r="J164" s="640"/>
      <c r="K164" s="640"/>
    </row>
    <row r="165" spans="1:11">
      <c r="A165" s="485">
        <f t="shared" si="2"/>
        <v>163</v>
      </c>
      <c r="B165" s="486"/>
      <c r="C165" s="487"/>
      <c r="D165" s="488"/>
      <c r="E165" s="489"/>
      <c r="F165" s="489"/>
      <c r="G165" s="489"/>
      <c r="H165" s="485"/>
      <c r="I165" s="485"/>
      <c r="J165" s="640"/>
      <c r="K165" s="640"/>
    </row>
    <row r="166" spans="1:11">
      <c r="A166" s="485">
        <f t="shared" si="2"/>
        <v>164</v>
      </c>
      <c r="B166" s="486"/>
      <c r="C166" s="487"/>
      <c r="D166" s="488"/>
      <c r="E166" s="489"/>
      <c r="F166" s="489"/>
      <c r="G166" s="489"/>
      <c r="H166" s="485"/>
      <c r="I166" s="485"/>
      <c r="J166" s="640"/>
      <c r="K166" s="640"/>
    </row>
    <row r="167" spans="1:11">
      <c r="A167" s="485">
        <f t="shared" si="2"/>
        <v>165</v>
      </c>
      <c r="B167" s="486"/>
      <c r="C167" s="487"/>
      <c r="D167" s="488"/>
      <c r="E167" s="489"/>
      <c r="F167" s="489"/>
      <c r="G167" s="489"/>
      <c r="H167" s="485"/>
      <c r="I167" s="485"/>
      <c r="J167" s="640"/>
      <c r="K167" s="640"/>
    </row>
    <row r="168" spans="1:11">
      <c r="A168" s="485">
        <f t="shared" si="2"/>
        <v>166</v>
      </c>
      <c r="B168" s="486"/>
      <c r="C168" s="487"/>
      <c r="D168" s="488"/>
      <c r="E168" s="489"/>
      <c r="F168" s="489"/>
      <c r="G168" s="489"/>
      <c r="H168" s="485"/>
      <c r="I168" s="485"/>
      <c r="J168" s="640"/>
      <c r="K168" s="640"/>
    </row>
    <row r="169" spans="1:11">
      <c r="A169" s="485">
        <f t="shared" si="2"/>
        <v>167</v>
      </c>
      <c r="B169" s="486"/>
      <c r="C169" s="487"/>
      <c r="D169" s="488"/>
      <c r="E169" s="489"/>
      <c r="F169" s="489"/>
      <c r="G169" s="489"/>
      <c r="H169" s="485"/>
      <c r="I169" s="485"/>
      <c r="J169" s="640"/>
      <c r="K169" s="640"/>
    </row>
    <row r="170" spans="1:11">
      <c r="A170" s="485">
        <f t="shared" si="2"/>
        <v>168</v>
      </c>
      <c r="B170" s="486"/>
      <c r="C170" s="487"/>
      <c r="D170" s="488"/>
      <c r="E170" s="489"/>
      <c r="F170" s="489"/>
      <c r="G170" s="489"/>
      <c r="H170" s="485"/>
      <c r="I170" s="485"/>
      <c r="J170" s="640"/>
      <c r="K170" s="640"/>
    </row>
    <row r="171" spans="1:11">
      <c r="A171" s="485">
        <f t="shared" si="2"/>
        <v>169</v>
      </c>
      <c r="B171" s="486"/>
      <c r="C171" s="487"/>
      <c r="D171" s="488"/>
      <c r="E171" s="489"/>
      <c r="F171" s="489"/>
      <c r="G171" s="489"/>
      <c r="H171" s="485"/>
      <c r="I171" s="485"/>
      <c r="J171" s="640"/>
      <c r="K171" s="640"/>
    </row>
    <row r="172" spans="1:11">
      <c r="A172" s="485">
        <f t="shared" si="2"/>
        <v>170</v>
      </c>
      <c r="B172" s="486"/>
      <c r="C172" s="487"/>
      <c r="D172" s="488"/>
      <c r="E172" s="489"/>
      <c r="F172" s="489"/>
      <c r="G172" s="489"/>
      <c r="H172" s="485"/>
      <c r="I172" s="485"/>
      <c r="J172" s="640"/>
      <c r="K172" s="640"/>
    </row>
    <row r="173" spans="1:11">
      <c r="A173" s="485">
        <f t="shared" si="2"/>
        <v>171</v>
      </c>
      <c r="B173" s="486"/>
      <c r="C173" s="487"/>
      <c r="D173" s="488"/>
      <c r="E173" s="489"/>
      <c r="F173" s="489"/>
      <c r="G173" s="489"/>
      <c r="H173" s="485"/>
      <c r="I173" s="485"/>
      <c r="J173" s="640"/>
      <c r="K173" s="640"/>
    </row>
    <row r="174" spans="1:11">
      <c r="A174" s="485">
        <f t="shared" si="2"/>
        <v>172</v>
      </c>
      <c r="B174" s="486"/>
      <c r="C174" s="487"/>
      <c r="D174" s="488"/>
      <c r="E174" s="489"/>
      <c r="F174" s="489"/>
      <c r="G174" s="489"/>
      <c r="H174" s="485"/>
      <c r="I174" s="485"/>
      <c r="J174" s="640"/>
      <c r="K174" s="640"/>
    </row>
    <row r="175" spans="1:11">
      <c r="A175" s="485">
        <f t="shared" si="2"/>
        <v>173</v>
      </c>
      <c r="B175" s="486"/>
      <c r="C175" s="487"/>
      <c r="D175" s="488"/>
      <c r="E175" s="489"/>
      <c r="F175" s="489"/>
      <c r="G175" s="489"/>
      <c r="H175" s="485"/>
      <c r="I175" s="485"/>
      <c r="J175" s="640"/>
      <c r="K175" s="640"/>
    </row>
    <row r="176" spans="1:11">
      <c r="A176" s="485">
        <f t="shared" si="2"/>
        <v>174</v>
      </c>
      <c r="B176" s="486"/>
      <c r="C176" s="487"/>
      <c r="D176" s="488"/>
      <c r="E176" s="489"/>
      <c r="F176" s="489"/>
      <c r="G176" s="489"/>
      <c r="H176" s="485"/>
      <c r="I176" s="485"/>
      <c r="J176" s="640"/>
      <c r="K176" s="640"/>
    </row>
    <row r="177" spans="1:11">
      <c r="A177" s="485">
        <f t="shared" si="2"/>
        <v>175</v>
      </c>
      <c r="B177" s="486"/>
      <c r="C177" s="487"/>
      <c r="D177" s="488"/>
      <c r="E177" s="489"/>
      <c r="F177" s="489"/>
      <c r="G177" s="489"/>
      <c r="H177" s="485"/>
      <c r="I177" s="485"/>
      <c r="J177" s="640"/>
      <c r="K177" s="640"/>
    </row>
    <row r="178" spans="1:11">
      <c r="A178" s="485">
        <f t="shared" si="2"/>
        <v>176</v>
      </c>
      <c r="B178" s="486"/>
      <c r="C178" s="487"/>
      <c r="D178" s="488"/>
      <c r="E178" s="489"/>
      <c r="F178" s="489"/>
      <c r="G178" s="489"/>
      <c r="H178" s="485"/>
      <c r="I178" s="485"/>
      <c r="J178" s="640"/>
      <c r="K178" s="640"/>
    </row>
    <row r="179" spans="1:11">
      <c r="A179" s="485">
        <f t="shared" si="2"/>
        <v>177</v>
      </c>
      <c r="B179" s="486"/>
      <c r="C179" s="487"/>
      <c r="D179" s="488"/>
      <c r="E179" s="489"/>
      <c r="F179" s="489"/>
      <c r="G179" s="489"/>
      <c r="H179" s="485"/>
      <c r="I179" s="485"/>
      <c r="J179" s="640"/>
      <c r="K179" s="640"/>
    </row>
    <row r="180" spans="1:11">
      <c r="A180" s="485">
        <f t="shared" si="2"/>
        <v>178</v>
      </c>
      <c r="B180" s="486"/>
      <c r="C180" s="487"/>
      <c r="D180" s="488"/>
      <c r="E180" s="489"/>
      <c r="F180" s="489"/>
      <c r="G180" s="489"/>
      <c r="H180" s="485"/>
      <c r="I180" s="485"/>
      <c r="J180" s="640"/>
      <c r="K180" s="640"/>
    </row>
    <row r="181" spans="1:11">
      <c r="A181" s="485">
        <f t="shared" si="2"/>
        <v>179</v>
      </c>
      <c r="B181" s="486"/>
      <c r="C181" s="487"/>
      <c r="D181" s="488"/>
      <c r="E181" s="489"/>
      <c r="F181" s="489"/>
      <c r="G181" s="489"/>
      <c r="H181" s="485"/>
      <c r="I181" s="485"/>
      <c r="J181" s="640"/>
      <c r="K181" s="640"/>
    </row>
    <row r="182" spans="1:11">
      <c r="A182" s="485">
        <f t="shared" si="2"/>
        <v>180</v>
      </c>
      <c r="B182" s="486"/>
      <c r="C182" s="487"/>
      <c r="D182" s="488"/>
      <c r="E182" s="489"/>
      <c r="F182" s="489"/>
      <c r="G182" s="489"/>
      <c r="H182" s="485"/>
      <c r="I182" s="485"/>
      <c r="J182" s="640"/>
      <c r="K182" s="640"/>
    </row>
    <row r="183" spans="1:11">
      <c r="A183" s="485">
        <f t="shared" si="2"/>
        <v>181</v>
      </c>
      <c r="B183" s="486"/>
      <c r="C183" s="487"/>
      <c r="D183" s="488"/>
      <c r="E183" s="489"/>
      <c r="F183" s="489"/>
      <c r="G183" s="489"/>
      <c r="H183" s="485"/>
      <c r="I183" s="485"/>
      <c r="J183" s="640"/>
      <c r="K183" s="640"/>
    </row>
    <row r="184" spans="1:11">
      <c r="A184" s="485">
        <f t="shared" si="2"/>
        <v>182</v>
      </c>
      <c r="B184" s="486"/>
      <c r="C184" s="487"/>
      <c r="D184" s="488"/>
      <c r="E184" s="489"/>
      <c r="F184" s="489"/>
      <c r="G184" s="489"/>
      <c r="H184" s="485"/>
      <c r="I184" s="485"/>
      <c r="J184" s="640"/>
      <c r="K184" s="640"/>
    </row>
    <row r="185" spans="1:11">
      <c r="A185" s="485">
        <f t="shared" si="2"/>
        <v>183</v>
      </c>
      <c r="B185" s="486"/>
      <c r="C185" s="487"/>
      <c r="D185" s="488"/>
      <c r="E185" s="489"/>
      <c r="F185" s="489"/>
      <c r="G185" s="489"/>
      <c r="H185" s="485"/>
      <c r="I185" s="485"/>
      <c r="J185" s="640"/>
      <c r="K185" s="640"/>
    </row>
    <row r="186" spans="1:11">
      <c r="A186" s="485">
        <f t="shared" si="2"/>
        <v>184</v>
      </c>
      <c r="B186" s="486"/>
      <c r="C186" s="487"/>
      <c r="D186" s="488"/>
      <c r="E186" s="489"/>
      <c r="F186" s="489"/>
      <c r="G186" s="489"/>
      <c r="H186" s="485"/>
      <c r="I186" s="485"/>
      <c r="J186" s="640"/>
      <c r="K186" s="640"/>
    </row>
    <row r="187" spans="1:11">
      <c r="A187" s="485">
        <f t="shared" si="2"/>
        <v>185</v>
      </c>
      <c r="B187" s="486"/>
      <c r="C187" s="487"/>
      <c r="D187" s="488"/>
      <c r="E187" s="489"/>
      <c r="F187" s="489"/>
      <c r="G187" s="489"/>
      <c r="H187" s="485"/>
      <c r="I187" s="485"/>
      <c r="J187" s="640"/>
      <c r="K187" s="640"/>
    </row>
    <row r="188" spans="1:11">
      <c r="A188" s="485">
        <f t="shared" si="2"/>
        <v>186</v>
      </c>
      <c r="B188" s="486"/>
      <c r="C188" s="487"/>
      <c r="D188" s="488"/>
      <c r="E188" s="489"/>
      <c r="F188" s="489"/>
      <c r="G188" s="489"/>
      <c r="H188" s="485"/>
      <c r="I188" s="485"/>
      <c r="J188" s="640"/>
      <c r="K188" s="640"/>
    </row>
    <row r="189" spans="1:11">
      <c r="A189" s="485">
        <f t="shared" si="2"/>
        <v>187</v>
      </c>
      <c r="B189" s="486"/>
      <c r="C189" s="487"/>
      <c r="D189" s="488"/>
      <c r="E189" s="489"/>
      <c r="F189" s="489"/>
      <c r="G189" s="489"/>
      <c r="H189" s="485"/>
      <c r="I189" s="485"/>
      <c r="J189" s="640"/>
      <c r="K189" s="640"/>
    </row>
    <row r="190" spans="1:11">
      <c r="A190" s="485">
        <f t="shared" si="2"/>
        <v>188</v>
      </c>
      <c r="B190" s="486"/>
      <c r="C190" s="487"/>
      <c r="D190" s="488"/>
      <c r="E190" s="489"/>
      <c r="F190" s="489"/>
      <c r="G190" s="489"/>
      <c r="H190" s="485"/>
      <c r="I190" s="485"/>
      <c r="J190" s="640"/>
      <c r="K190" s="640"/>
    </row>
    <row r="191" spans="1:11">
      <c r="A191" s="485">
        <f t="shared" si="2"/>
        <v>189</v>
      </c>
      <c r="B191" s="486"/>
      <c r="C191" s="487"/>
      <c r="D191" s="488"/>
      <c r="E191" s="489"/>
      <c r="F191" s="489"/>
      <c r="G191" s="489"/>
      <c r="H191" s="485"/>
      <c r="I191" s="485"/>
      <c r="J191" s="640"/>
      <c r="K191" s="640"/>
    </row>
    <row r="192" spans="1:11">
      <c r="A192" s="485">
        <f t="shared" si="2"/>
        <v>190</v>
      </c>
      <c r="B192" s="486"/>
      <c r="C192" s="487"/>
      <c r="D192" s="488"/>
      <c r="E192" s="489"/>
      <c r="F192" s="489"/>
      <c r="G192" s="489"/>
      <c r="H192" s="485"/>
      <c r="I192" s="485"/>
      <c r="J192" s="640"/>
      <c r="K192" s="640"/>
    </row>
    <row r="193" spans="1:11">
      <c r="A193" s="485">
        <f t="shared" si="2"/>
        <v>191</v>
      </c>
      <c r="B193" s="486"/>
      <c r="C193" s="487"/>
      <c r="D193" s="488"/>
      <c r="E193" s="489"/>
      <c r="F193" s="489"/>
      <c r="G193" s="489"/>
      <c r="H193" s="485"/>
      <c r="I193" s="485"/>
      <c r="J193" s="640"/>
      <c r="K193" s="640"/>
    </row>
    <row r="194" spans="1:11">
      <c r="A194" s="485">
        <f t="shared" si="2"/>
        <v>192</v>
      </c>
      <c r="B194" s="486"/>
      <c r="C194" s="487"/>
      <c r="D194" s="488"/>
      <c r="E194" s="489"/>
      <c r="F194" s="489"/>
      <c r="G194" s="489"/>
      <c r="H194" s="485"/>
      <c r="I194" s="485"/>
      <c r="J194" s="640"/>
      <c r="K194" s="640"/>
    </row>
    <row r="195" spans="1:11">
      <c r="A195" s="485">
        <f t="shared" ref="A195:A258" si="3">ROW()-2</f>
        <v>193</v>
      </c>
      <c r="B195" s="486"/>
      <c r="C195" s="487"/>
      <c r="D195" s="488"/>
      <c r="E195" s="489"/>
      <c r="F195" s="489"/>
      <c r="G195" s="489"/>
      <c r="H195" s="485"/>
      <c r="I195" s="485"/>
      <c r="J195" s="640"/>
      <c r="K195" s="640"/>
    </row>
    <row r="196" spans="1:11">
      <c r="A196" s="485">
        <f t="shared" si="3"/>
        <v>194</v>
      </c>
      <c r="B196" s="486"/>
      <c r="C196" s="487"/>
      <c r="D196" s="488"/>
      <c r="E196" s="489"/>
      <c r="F196" s="489"/>
      <c r="G196" s="489"/>
      <c r="H196" s="485"/>
      <c r="I196" s="485"/>
      <c r="J196" s="640"/>
      <c r="K196" s="640"/>
    </row>
    <row r="197" spans="1:11">
      <c r="A197" s="485">
        <f t="shared" si="3"/>
        <v>195</v>
      </c>
      <c r="B197" s="486"/>
      <c r="C197" s="487"/>
      <c r="D197" s="488"/>
      <c r="E197" s="489"/>
      <c r="F197" s="489"/>
      <c r="G197" s="489"/>
      <c r="H197" s="485"/>
      <c r="I197" s="485"/>
      <c r="J197" s="640"/>
      <c r="K197" s="640"/>
    </row>
    <row r="198" spans="1:11">
      <c r="A198" s="485">
        <f t="shared" si="3"/>
        <v>196</v>
      </c>
      <c r="B198" s="486"/>
      <c r="C198" s="487"/>
      <c r="D198" s="488"/>
      <c r="E198" s="489"/>
      <c r="F198" s="489"/>
      <c r="G198" s="489"/>
      <c r="H198" s="485"/>
      <c r="I198" s="485"/>
      <c r="J198" s="640"/>
      <c r="K198" s="640"/>
    </row>
    <row r="199" spans="1:11">
      <c r="A199" s="485">
        <f t="shared" si="3"/>
        <v>197</v>
      </c>
      <c r="B199" s="486"/>
      <c r="C199" s="487"/>
      <c r="D199" s="488"/>
      <c r="E199" s="489"/>
      <c r="F199" s="489"/>
      <c r="G199" s="489"/>
      <c r="H199" s="485"/>
      <c r="I199" s="485"/>
      <c r="J199" s="640"/>
      <c r="K199" s="640"/>
    </row>
    <row r="200" spans="1:11">
      <c r="A200" s="485">
        <f t="shared" si="3"/>
        <v>198</v>
      </c>
      <c r="B200" s="486"/>
      <c r="C200" s="487"/>
      <c r="D200" s="488"/>
      <c r="E200" s="489"/>
      <c r="F200" s="489"/>
      <c r="G200" s="489"/>
      <c r="H200" s="485"/>
      <c r="I200" s="485"/>
      <c r="J200" s="640"/>
      <c r="K200" s="640"/>
    </row>
    <row r="201" spans="1:11">
      <c r="A201" s="485">
        <f t="shared" si="3"/>
        <v>199</v>
      </c>
      <c r="B201" s="486"/>
      <c r="C201" s="487"/>
      <c r="D201" s="488"/>
      <c r="E201" s="489"/>
      <c r="F201" s="489"/>
      <c r="G201" s="489"/>
      <c r="H201" s="485"/>
      <c r="I201" s="485"/>
      <c r="J201" s="640"/>
      <c r="K201" s="640"/>
    </row>
    <row r="202" spans="1:11">
      <c r="A202" s="485">
        <f t="shared" si="3"/>
        <v>200</v>
      </c>
      <c r="B202" s="486"/>
      <c r="C202" s="487"/>
      <c r="D202" s="488"/>
      <c r="E202" s="489"/>
      <c r="F202" s="489"/>
      <c r="G202" s="489"/>
      <c r="H202" s="485"/>
      <c r="I202" s="485"/>
      <c r="J202" s="640"/>
      <c r="K202" s="640"/>
    </row>
    <row r="203" spans="1:11">
      <c r="A203" s="485">
        <f t="shared" si="3"/>
        <v>201</v>
      </c>
      <c r="B203" s="486"/>
      <c r="C203" s="487"/>
      <c r="D203" s="488"/>
      <c r="E203" s="489"/>
      <c r="F203" s="489"/>
      <c r="G203" s="489"/>
      <c r="H203" s="485"/>
      <c r="I203" s="485"/>
      <c r="J203" s="640"/>
      <c r="K203" s="640"/>
    </row>
    <row r="204" spans="1:11">
      <c r="A204" s="485">
        <f t="shared" si="3"/>
        <v>202</v>
      </c>
      <c r="B204" s="486"/>
      <c r="C204" s="487"/>
      <c r="D204" s="488"/>
      <c r="E204" s="489"/>
      <c r="F204" s="489"/>
      <c r="G204" s="489"/>
      <c r="H204" s="485"/>
      <c r="I204" s="485"/>
      <c r="J204" s="640"/>
      <c r="K204" s="640"/>
    </row>
    <row r="205" spans="1:11">
      <c r="A205" s="485">
        <f t="shared" si="3"/>
        <v>203</v>
      </c>
      <c r="B205" s="486"/>
      <c r="C205" s="487"/>
      <c r="D205" s="488"/>
      <c r="E205" s="489"/>
      <c r="F205" s="489"/>
      <c r="G205" s="489"/>
      <c r="H205" s="485"/>
      <c r="I205" s="485"/>
      <c r="J205" s="640"/>
      <c r="K205" s="640"/>
    </row>
    <row r="206" spans="1:11">
      <c r="A206" s="485">
        <f t="shared" si="3"/>
        <v>204</v>
      </c>
      <c r="B206" s="486"/>
      <c r="C206" s="487"/>
      <c r="D206" s="488"/>
      <c r="E206" s="489"/>
      <c r="F206" s="489"/>
      <c r="G206" s="489"/>
      <c r="H206" s="485"/>
      <c r="I206" s="485"/>
      <c r="J206" s="640"/>
      <c r="K206" s="640"/>
    </row>
    <row r="207" spans="1:11">
      <c r="A207" s="485">
        <f t="shared" si="3"/>
        <v>205</v>
      </c>
      <c r="B207" s="486"/>
      <c r="C207" s="487"/>
      <c r="D207" s="488"/>
      <c r="E207" s="489"/>
      <c r="F207" s="489"/>
      <c r="G207" s="489"/>
      <c r="H207" s="485"/>
      <c r="I207" s="485"/>
      <c r="J207" s="640"/>
      <c r="K207" s="640"/>
    </row>
    <row r="208" spans="1:11">
      <c r="A208" s="485">
        <f t="shared" si="3"/>
        <v>206</v>
      </c>
      <c r="B208" s="486"/>
      <c r="C208" s="487"/>
      <c r="D208" s="488"/>
      <c r="E208" s="489"/>
      <c r="F208" s="489"/>
      <c r="G208" s="489"/>
      <c r="H208" s="485"/>
      <c r="I208" s="485"/>
      <c r="J208" s="640"/>
      <c r="K208" s="640"/>
    </row>
    <row r="209" spans="1:11">
      <c r="A209" s="485">
        <f t="shared" si="3"/>
        <v>207</v>
      </c>
      <c r="B209" s="486"/>
      <c r="C209" s="487"/>
      <c r="D209" s="488"/>
      <c r="E209" s="489"/>
      <c r="F209" s="489"/>
      <c r="G209" s="489"/>
      <c r="H209" s="485"/>
      <c r="I209" s="485"/>
      <c r="J209" s="640"/>
      <c r="K209" s="640"/>
    </row>
    <row r="210" spans="1:11">
      <c r="A210" s="485">
        <f t="shared" si="3"/>
        <v>208</v>
      </c>
      <c r="B210" s="486"/>
      <c r="C210" s="487"/>
      <c r="D210" s="488"/>
      <c r="E210" s="489"/>
      <c r="F210" s="489"/>
      <c r="G210" s="489"/>
      <c r="H210" s="485"/>
      <c r="I210" s="485"/>
      <c r="J210" s="640"/>
      <c r="K210" s="640"/>
    </row>
    <row r="211" spans="1:11">
      <c r="A211" s="485">
        <f t="shared" si="3"/>
        <v>209</v>
      </c>
      <c r="B211" s="486"/>
      <c r="C211" s="487"/>
      <c r="D211" s="488"/>
      <c r="E211" s="489"/>
      <c r="F211" s="489"/>
      <c r="G211" s="489"/>
      <c r="H211" s="485"/>
      <c r="I211" s="485"/>
      <c r="J211" s="640"/>
      <c r="K211" s="640"/>
    </row>
    <row r="212" spans="1:11">
      <c r="A212" s="485">
        <f t="shared" si="3"/>
        <v>210</v>
      </c>
      <c r="B212" s="486"/>
      <c r="C212" s="487"/>
      <c r="D212" s="488"/>
      <c r="E212" s="489"/>
      <c r="F212" s="489"/>
      <c r="G212" s="489"/>
      <c r="H212" s="485"/>
      <c r="I212" s="485"/>
      <c r="J212" s="640"/>
      <c r="K212" s="640"/>
    </row>
    <row r="213" spans="1:11">
      <c r="A213" s="485">
        <f t="shared" si="3"/>
        <v>211</v>
      </c>
      <c r="B213" s="486"/>
      <c r="C213" s="487"/>
      <c r="D213" s="488"/>
      <c r="E213" s="489"/>
      <c r="F213" s="489"/>
      <c r="G213" s="489"/>
      <c r="H213" s="485"/>
      <c r="I213" s="485"/>
      <c r="J213" s="640"/>
      <c r="K213" s="640"/>
    </row>
    <row r="214" spans="1:11">
      <c r="A214" s="485">
        <f t="shared" si="3"/>
        <v>212</v>
      </c>
      <c r="B214" s="486"/>
      <c r="C214" s="487"/>
      <c r="D214" s="488"/>
      <c r="E214" s="489"/>
      <c r="F214" s="489"/>
      <c r="G214" s="489"/>
      <c r="H214" s="485"/>
      <c r="I214" s="485"/>
      <c r="J214" s="640"/>
      <c r="K214" s="640"/>
    </row>
    <row r="215" spans="1:11">
      <c r="A215" s="485">
        <f t="shared" si="3"/>
        <v>213</v>
      </c>
      <c r="B215" s="486"/>
      <c r="C215" s="487"/>
      <c r="D215" s="488"/>
      <c r="E215" s="489"/>
      <c r="F215" s="489"/>
      <c r="G215" s="489"/>
      <c r="H215" s="485"/>
      <c r="I215" s="485"/>
      <c r="J215" s="640"/>
      <c r="K215" s="640"/>
    </row>
    <row r="216" spans="1:11">
      <c r="A216" s="485">
        <f t="shared" si="3"/>
        <v>214</v>
      </c>
      <c r="B216" s="486"/>
      <c r="C216" s="487"/>
      <c r="D216" s="488"/>
      <c r="E216" s="489"/>
      <c r="F216" s="489"/>
      <c r="G216" s="489"/>
      <c r="H216" s="485"/>
      <c r="I216" s="485"/>
      <c r="J216" s="640"/>
      <c r="K216" s="640"/>
    </row>
    <row r="217" spans="1:11">
      <c r="A217" s="485">
        <f t="shared" si="3"/>
        <v>215</v>
      </c>
      <c r="B217" s="486"/>
      <c r="C217" s="487"/>
      <c r="D217" s="488"/>
      <c r="E217" s="489"/>
      <c r="F217" s="489"/>
      <c r="G217" s="489"/>
      <c r="H217" s="485"/>
      <c r="I217" s="485"/>
      <c r="J217" s="640"/>
      <c r="K217" s="640"/>
    </row>
    <row r="218" spans="1:11">
      <c r="A218" s="485">
        <f t="shared" si="3"/>
        <v>216</v>
      </c>
      <c r="B218" s="486"/>
      <c r="C218" s="487"/>
      <c r="D218" s="488"/>
      <c r="E218" s="489"/>
      <c r="F218" s="489"/>
      <c r="G218" s="489"/>
      <c r="H218" s="485"/>
      <c r="I218" s="485"/>
      <c r="J218" s="640"/>
      <c r="K218" s="640"/>
    </row>
    <row r="219" spans="1:11">
      <c r="A219" s="485">
        <f t="shared" si="3"/>
        <v>217</v>
      </c>
      <c r="B219" s="486"/>
      <c r="C219" s="487"/>
      <c r="D219" s="488"/>
      <c r="E219" s="489"/>
      <c r="F219" s="489"/>
      <c r="G219" s="489"/>
      <c r="H219" s="485"/>
      <c r="I219" s="485"/>
      <c r="J219" s="640"/>
      <c r="K219" s="640"/>
    </row>
    <row r="220" spans="1:11">
      <c r="A220" s="485">
        <f t="shared" si="3"/>
        <v>218</v>
      </c>
      <c r="B220" s="486"/>
      <c r="C220" s="487"/>
      <c r="D220" s="488"/>
      <c r="E220" s="489"/>
      <c r="F220" s="489"/>
      <c r="G220" s="489"/>
      <c r="H220" s="485"/>
      <c r="I220" s="485"/>
      <c r="J220" s="640"/>
      <c r="K220" s="640"/>
    </row>
    <row r="221" spans="1:11">
      <c r="A221" s="485">
        <f t="shared" si="3"/>
        <v>219</v>
      </c>
      <c r="B221" s="486"/>
      <c r="C221" s="487"/>
      <c r="D221" s="488"/>
      <c r="E221" s="489"/>
      <c r="F221" s="489"/>
      <c r="G221" s="489"/>
      <c r="H221" s="485"/>
      <c r="I221" s="485"/>
      <c r="J221" s="640"/>
      <c r="K221" s="640"/>
    </row>
    <row r="222" spans="1:11">
      <c r="A222" s="485">
        <f t="shared" si="3"/>
        <v>220</v>
      </c>
      <c r="B222" s="486"/>
      <c r="C222" s="487"/>
      <c r="D222" s="488"/>
      <c r="E222" s="489"/>
      <c r="F222" s="489"/>
      <c r="G222" s="489"/>
      <c r="H222" s="485"/>
      <c r="I222" s="485"/>
      <c r="J222" s="640"/>
      <c r="K222" s="640"/>
    </row>
    <row r="223" spans="1:11">
      <c r="A223" s="485">
        <f t="shared" si="3"/>
        <v>221</v>
      </c>
      <c r="B223" s="486"/>
      <c r="C223" s="487"/>
      <c r="D223" s="488"/>
      <c r="E223" s="489"/>
      <c r="F223" s="489"/>
      <c r="G223" s="489"/>
      <c r="H223" s="485"/>
      <c r="I223" s="485"/>
      <c r="J223" s="640"/>
      <c r="K223" s="640"/>
    </row>
    <row r="224" spans="1:11">
      <c r="A224" s="485">
        <f t="shared" si="3"/>
        <v>222</v>
      </c>
      <c r="B224" s="486"/>
      <c r="C224" s="487"/>
      <c r="D224" s="488"/>
      <c r="E224" s="489"/>
      <c r="F224" s="489"/>
      <c r="G224" s="489"/>
      <c r="H224" s="485"/>
      <c r="I224" s="485"/>
      <c r="J224" s="640"/>
      <c r="K224" s="640"/>
    </row>
    <row r="225" spans="1:11">
      <c r="A225" s="485">
        <f t="shared" si="3"/>
        <v>223</v>
      </c>
      <c r="B225" s="486"/>
      <c r="C225" s="487"/>
      <c r="D225" s="488"/>
      <c r="E225" s="489"/>
      <c r="F225" s="489"/>
      <c r="G225" s="489"/>
      <c r="H225" s="485"/>
      <c r="I225" s="485"/>
      <c r="J225" s="640"/>
      <c r="K225" s="640"/>
    </row>
    <row r="226" spans="1:11">
      <c r="A226" s="485">
        <f t="shared" si="3"/>
        <v>224</v>
      </c>
      <c r="B226" s="486"/>
      <c r="C226" s="487"/>
      <c r="D226" s="488"/>
      <c r="E226" s="489"/>
      <c r="F226" s="489"/>
      <c r="G226" s="489"/>
      <c r="H226" s="485"/>
      <c r="I226" s="485"/>
      <c r="J226" s="640"/>
      <c r="K226" s="640"/>
    </row>
    <row r="227" spans="1:11">
      <c r="A227" s="485">
        <f t="shared" si="3"/>
        <v>225</v>
      </c>
      <c r="B227" s="486"/>
      <c r="C227" s="487"/>
      <c r="D227" s="488"/>
      <c r="E227" s="489"/>
      <c r="F227" s="489"/>
      <c r="G227" s="489"/>
      <c r="H227" s="485"/>
      <c r="I227" s="485"/>
      <c r="J227" s="640"/>
      <c r="K227" s="640"/>
    </row>
    <row r="228" spans="1:11">
      <c r="A228" s="485">
        <f t="shared" si="3"/>
        <v>226</v>
      </c>
      <c r="B228" s="486"/>
      <c r="C228" s="487"/>
      <c r="D228" s="488"/>
      <c r="E228" s="489"/>
      <c r="F228" s="489"/>
      <c r="G228" s="489"/>
      <c r="H228" s="485"/>
      <c r="I228" s="485"/>
      <c r="J228" s="640"/>
      <c r="K228" s="640"/>
    </row>
    <row r="229" spans="1:11">
      <c r="A229" s="485">
        <f t="shared" si="3"/>
        <v>227</v>
      </c>
      <c r="B229" s="486"/>
      <c r="C229" s="487"/>
      <c r="D229" s="488"/>
      <c r="E229" s="489"/>
      <c r="F229" s="489"/>
      <c r="G229" s="489"/>
      <c r="H229" s="485"/>
      <c r="I229" s="485"/>
      <c r="J229" s="640"/>
      <c r="K229" s="640"/>
    </row>
    <row r="230" spans="1:11">
      <c r="A230" s="485">
        <f t="shared" si="3"/>
        <v>228</v>
      </c>
      <c r="B230" s="486"/>
      <c r="C230" s="487"/>
      <c r="D230" s="488"/>
      <c r="E230" s="489"/>
      <c r="F230" s="489"/>
      <c r="G230" s="489"/>
      <c r="H230" s="485"/>
      <c r="I230" s="485"/>
      <c r="J230" s="640"/>
      <c r="K230" s="640"/>
    </row>
    <row r="231" spans="1:11">
      <c r="A231" s="485">
        <f t="shared" si="3"/>
        <v>229</v>
      </c>
      <c r="B231" s="486"/>
      <c r="C231" s="487"/>
      <c r="D231" s="488"/>
      <c r="E231" s="489"/>
      <c r="F231" s="489"/>
      <c r="G231" s="489"/>
      <c r="H231" s="485"/>
      <c r="I231" s="485"/>
      <c r="J231" s="640"/>
      <c r="K231" s="640"/>
    </row>
    <row r="232" spans="1:11">
      <c r="A232" s="485">
        <f t="shared" si="3"/>
        <v>230</v>
      </c>
      <c r="B232" s="486"/>
      <c r="C232" s="487"/>
      <c r="D232" s="488"/>
      <c r="E232" s="489"/>
      <c r="F232" s="489"/>
      <c r="G232" s="489"/>
      <c r="H232" s="485"/>
      <c r="I232" s="485"/>
      <c r="J232" s="640"/>
      <c r="K232" s="640"/>
    </row>
    <row r="233" spans="1:11">
      <c r="A233" s="485">
        <f t="shared" si="3"/>
        <v>231</v>
      </c>
      <c r="B233" s="486"/>
      <c r="C233" s="487"/>
      <c r="D233" s="488"/>
      <c r="E233" s="489"/>
      <c r="F233" s="489"/>
      <c r="G233" s="489"/>
      <c r="H233" s="485"/>
      <c r="I233" s="485"/>
      <c r="J233" s="640"/>
      <c r="K233" s="640"/>
    </row>
    <row r="234" spans="1:11">
      <c r="A234" s="485">
        <f t="shared" si="3"/>
        <v>232</v>
      </c>
      <c r="B234" s="486"/>
      <c r="C234" s="487"/>
      <c r="D234" s="488"/>
      <c r="E234" s="489"/>
      <c r="F234" s="489"/>
      <c r="G234" s="489"/>
      <c r="H234" s="485"/>
      <c r="I234" s="485"/>
      <c r="J234" s="640"/>
      <c r="K234" s="640"/>
    </row>
    <row r="235" spans="1:11">
      <c r="A235" s="485">
        <f t="shared" si="3"/>
        <v>233</v>
      </c>
      <c r="B235" s="486"/>
      <c r="C235" s="487"/>
      <c r="D235" s="488"/>
      <c r="E235" s="489"/>
      <c r="F235" s="489"/>
      <c r="G235" s="489"/>
      <c r="H235" s="485"/>
      <c r="I235" s="485"/>
      <c r="J235" s="640"/>
      <c r="K235" s="640"/>
    </row>
    <row r="236" spans="1:11">
      <c r="A236" s="485">
        <f t="shared" si="3"/>
        <v>234</v>
      </c>
      <c r="B236" s="486"/>
      <c r="C236" s="487"/>
      <c r="D236" s="488"/>
      <c r="E236" s="489"/>
      <c r="F236" s="489"/>
      <c r="G236" s="489"/>
      <c r="H236" s="485"/>
      <c r="I236" s="485"/>
      <c r="J236" s="640"/>
      <c r="K236" s="640"/>
    </row>
    <row r="237" spans="1:11">
      <c r="A237" s="485">
        <f t="shared" si="3"/>
        <v>235</v>
      </c>
      <c r="B237" s="486"/>
      <c r="C237" s="487"/>
      <c r="D237" s="488"/>
      <c r="E237" s="489"/>
      <c r="F237" s="489"/>
      <c r="G237" s="489"/>
      <c r="H237" s="485"/>
      <c r="I237" s="485"/>
      <c r="J237" s="640"/>
      <c r="K237" s="640"/>
    </row>
    <row r="238" spans="1:11">
      <c r="A238" s="485">
        <f t="shared" si="3"/>
        <v>236</v>
      </c>
      <c r="B238" s="486"/>
      <c r="C238" s="487"/>
      <c r="D238" s="488"/>
      <c r="E238" s="489"/>
      <c r="F238" s="489"/>
      <c r="G238" s="489"/>
      <c r="H238" s="485"/>
      <c r="I238" s="485"/>
      <c r="J238" s="640"/>
      <c r="K238" s="640"/>
    </row>
    <row r="239" spans="1:11">
      <c r="A239" s="485">
        <f t="shared" si="3"/>
        <v>237</v>
      </c>
      <c r="B239" s="486"/>
      <c r="C239" s="487"/>
      <c r="D239" s="488"/>
      <c r="E239" s="489"/>
      <c r="F239" s="489"/>
      <c r="G239" s="489"/>
      <c r="H239" s="485"/>
      <c r="I239" s="485"/>
      <c r="J239" s="640"/>
      <c r="K239" s="640"/>
    </row>
    <row r="240" spans="1:11">
      <c r="A240" s="485">
        <f t="shared" si="3"/>
        <v>238</v>
      </c>
      <c r="B240" s="486"/>
      <c r="C240" s="487"/>
      <c r="D240" s="488"/>
      <c r="E240" s="489"/>
      <c r="F240" s="489"/>
      <c r="G240" s="489"/>
      <c r="H240" s="485"/>
      <c r="I240" s="485"/>
      <c r="J240" s="640"/>
      <c r="K240" s="640"/>
    </row>
    <row r="241" spans="1:11">
      <c r="A241" s="485">
        <f t="shared" si="3"/>
        <v>239</v>
      </c>
      <c r="B241" s="486"/>
      <c r="C241" s="487"/>
      <c r="D241" s="488"/>
      <c r="E241" s="489"/>
      <c r="F241" s="489"/>
      <c r="G241" s="489"/>
      <c r="H241" s="485"/>
      <c r="I241" s="485"/>
      <c r="J241" s="640"/>
      <c r="K241" s="640"/>
    </row>
    <row r="242" spans="1:11">
      <c r="A242" s="485">
        <f t="shared" si="3"/>
        <v>240</v>
      </c>
      <c r="B242" s="486"/>
      <c r="C242" s="487"/>
      <c r="D242" s="488"/>
      <c r="E242" s="489"/>
      <c r="F242" s="489"/>
      <c r="G242" s="489"/>
      <c r="H242" s="485"/>
      <c r="I242" s="485"/>
      <c r="J242" s="640"/>
      <c r="K242" s="640"/>
    </row>
    <row r="243" spans="1:11">
      <c r="A243" s="485">
        <f t="shared" si="3"/>
        <v>241</v>
      </c>
      <c r="B243" s="486"/>
      <c r="C243" s="487"/>
      <c r="D243" s="488"/>
      <c r="E243" s="489"/>
      <c r="F243" s="489"/>
      <c r="G243" s="489"/>
      <c r="H243" s="485"/>
      <c r="I243" s="485"/>
      <c r="J243" s="640"/>
      <c r="K243" s="640"/>
    </row>
    <row r="244" spans="1:11">
      <c r="A244" s="485">
        <f t="shared" si="3"/>
        <v>242</v>
      </c>
      <c r="B244" s="486"/>
      <c r="C244" s="487"/>
      <c r="D244" s="488"/>
      <c r="E244" s="489"/>
      <c r="F244" s="489"/>
      <c r="G244" s="489"/>
      <c r="H244" s="485"/>
      <c r="I244" s="485"/>
      <c r="J244" s="640"/>
      <c r="K244" s="640"/>
    </row>
    <row r="245" spans="1:11">
      <c r="A245" s="485">
        <f t="shared" si="3"/>
        <v>243</v>
      </c>
      <c r="B245" s="486"/>
      <c r="C245" s="487"/>
      <c r="D245" s="488"/>
      <c r="E245" s="489"/>
      <c r="F245" s="489"/>
      <c r="G245" s="489"/>
      <c r="H245" s="485"/>
      <c r="I245" s="485"/>
      <c r="J245" s="640"/>
      <c r="K245" s="640"/>
    </row>
    <row r="246" spans="1:11">
      <c r="A246" s="485">
        <f t="shared" si="3"/>
        <v>244</v>
      </c>
      <c r="B246" s="486"/>
      <c r="C246" s="487"/>
      <c r="D246" s="488"/>
      <c r="E246" s="489"/>
      <c r="F246" s="489"/>
      <c r="G246" s="489"/>
      <c r="H246" s="485"/>
      <c r="I246" s="485"/>
      <c r="J246" s="640"/>
      <c r="K246" s="640"/>
    </row>
    <row r="247" spans="1:11">
      <c r="A247" s="485">
        <f t="shared" si="3"/>
        <v>245</v>
      </c>
      <c r="B247" s="486"/>
      <c r="C247" s="487"/>
      <c r="D247" s="488"/>
      <c r="E247" s="489"/>
      <c r="F247" s="489"/>
      <c r="G247" s="489"/>
      <c r="H247" s="485"/>
      <c r="I247" s="485"/>
      <c r="J247" s="640"/>
      <c r="K247" s="640"/>
    </row>
    <row r="248" spans="1:11">
      <c r="A248" s="485">
        <f t="shared" si="3"/>
        <v>246</v>
      </c>
      <c r="B248" s="486"/>
      <c r="C248" s="487"/>
      <c r="D248" s="488"/>
      <c r="E248" s="489"/>
      <c r="F248" s="489"/>
      <c r="G248" s="489"/>
      <c r="H248" s="485"/>
      <c r="I248" s="485"/>
      <c r="J248" s="640"/>
      <c r="K248" s="640"/>
    </row>
    <row r="249" spans="1:11">
      <c r="A249" s="485">
        <f t="shared" si="3"/>
        <v>247</v>
      </c>
      <c r="B249" s="486"/>
      <c r="C249" s="487"/>
      <c r="D249" s="488"/>
      <c r="E249" s="489"/>
      <c r="F249" s="489"/>
      <c r="G249" s="489"/>
      <c r="H249" s="485"/>
      <c r="I249" s="485"/>
      <c r="J249" s="640"/>
      <c r="K249" s="640"/>
    </row>
    <row r="250" spans="1:11">
      <c r="A250" s="485">
        <f t="shared" si="3"/>
        <v>248</v>
      </c>
      <c r="B250" s="486"/>
      <c r="C250" s="487"/>
      <c r="D250" s="488"/>
      <c r="E250" s="489"/>
      <c r="F250" s="489"/>
      <c r="G250" s="489"/>
      <c r="H250" s="485"/>
      <c r="I250" s="485"/>
      <c r="J250" s="640"/>
      <c r="K250" s="640"/>
    </row>
    <row r="251" spans="1:11">
      <c r="A251" s="485">
        <f t="shared" si="3"/>
        <v>249</v>
      </c>
      <c r="B251" s="486"/>
      <c r="C251" s="487"/>
      <c r="D251" s="488"/>
      <c r="E251" s="489"/>
      <c r="F251" s="489"/>
      <c r="G251" s="489"/>
      <c r="H251" s="485"/>
      <c r="I251" s="485"/>
      <c r="J251" s="640"/>
      <c r="K251" s="640"/>
    </row>
    <row r="252" spans="1:11">
      <c r="A252" s="485">
        <f t="shared" si="3"/>
        <v>250</v>
      </c>
      <c r="B252" s="486"/>
      <c r="C252" s="487"/>
      <c r="D252" s="488"/>
      <c r="E252" s="489"/>
      <c r="F252" s="489"/>
      <c r="G252" s="489"/>
      <c r="H252" s="485"/>
      <c r="I252" s="485"/>
      <c r="J252" s="640"/>
      <c r="K252" s="640"/>
    </row>
    <row r="253" spans="1:11">
      <c r="A253" s="485">
        <f t="shared" si="3"/>
        <v>251</v>
      </c>
      <c r="B253" s="486"/>
      <c r="C253" s="487"/>
      <c r="D253" s="488"/>
      <c r="E253" s="489"/>
      <c r="F253" s="489"/>
      <c r="G253" s="489"/>
      <c r="H253" s="485"/>
      <c r="I253" s="485"/>
      <c r="J253" s="640"/>
      <c r="K253" s="640"/>
    </row>
    <row r="254" spans="1:11">
      <c r="A254" s="485">
        <f t="shared" si="3"/>
        <v>252</v>
      </c>
      <c r="B254" s="486"/>
      <c r="C254" s="487"/>
      <c r="D254" s="488"/>
      <c r="E254" s="489"/>
      <c r="F254" s="489"/>
      <c r="G254" s="489"/>
      <c r="H254" s="485"/>
      <c r="I254" s="485"/>
      <c r="J254" s="640"/>
      <c r="K254" s="640"/>
    </row>
    <row r="255" spans="1:11">
      <c r="A255" s="485">
        <f t="shared" si="3"/>
        <v>253</v>
      </c>
      <c r="B255" s="486"/>
      <c r="C255" s="487"/>
      <c r="D255" s="488"/>
      <c r="E255" s="489"/>
      <c r="F255" s="489"/>
      <c r="G255" s="489"/>
      <c r="H255" s="485"/>
      <c r="I255" s="485"/>
      <c r="J255" s="640"/>
      <c r="K255" s="640"/>
    </row>
    <row r="256" spans="1:11">
      <c r="A256" s="485">
        <f t="shared" si="3"/>
        <v>254</v>
      </c>
      <c r="B256" s="486"/>
      <c r="C256" s="487"/>
      <c r="D256" s="488"/>
      <c r="E256" s="489"/>
      <c r="F256" s="489"/>
      <c r="G256" s="489"/>
      <c r="H256" s="485"/>
      <c r="I256" s="485"/>
      <c r="J256" s="640"/>
      <c r="K256" s="640"/>
    </row>
    <row r="257" spans="1:11">
      <c r="A257" s="485">
        <f t="shared" si="3"/>
        <v>255</v>
      </c>
      <c r="B257" s="486"/>
      <c r="C257" s="487"/>
      <c r="D257" s="488"/>
      <c r="E257" s="489"/>
      <c r="F257" s="489"/>
      <c r="G257" s="489"/>
      <c r="H257" s="485"/>
      <c r="I257" s="485"/>
      <c r="J257" s="640"/>
      <c r="K257" s="640"/>
    </row>
    <row r="258" spans="1:11">
      <c r="A258" s="485">
        <f t="shared" si="3"/>
        <v>256</v>
      </c>
      <c r="B258" s="486"/>
      <c r="C258" s="487"/>
      <c r="D258" s="488"/>
      <c r="E258" s="489"/>
      <c r="F258" s="489"/>
      <c r="G258" s="489"/>
      <c r="H258" s="485"/>
      <c r="I258" s="485"/>
      <c r="J258" s="640"/>
      <c r="K258" s="640"/>
    </row>
    <row r="259" spans="1:11">
      <c r="A259" s="485">
        <f t="shared" ref="A259:A302" si="4">ROW()-2</f>
        <v>257</v>
      </c>
      <c r="B259" s="486"/>
      <c r="C259" s="487"/>
      <c r="D259" s="488"/>
      <c r="E259" s="489"/>
      <c r="F259" s="489"/>
      <c r="G259" s="489"/>
      <c r="H259" s="485"/>
      <c r="I259" s="485"/>
      <c r="J259" s="640"/>
      <c r="K259" s="640"/>
    </row>
    <row r="260" spans="1:11">
      <c r="A260" s="485">
        <f t="shared" si="4"/>
        <v>258</v>
      </c>
      <c r="B260" s="486"/>
      <c r="C260" s="487"/>
      <c r="D260" s="488"/>
      <c r="E260" s="489"/>
      <c r="F260" s="489"/>
      <c r="G260" s="489"/>
      <c r="H260" s="485"/>
      <c r="I260" s="485"/>
      <c r="J260" s="640"/>
      <c r="K260" s="640"/>
    </row>
    <row r="261" spans="1:11">
      <c r="A261" s="485">
        <f t="shared" si="4"/>
        <v>259</v>
      </c>
      <c r="B261" s="486"/>
      <c r="C261" s="487"/>
      <c r="D261" s="488"/>
      <c r="E261" s="489"/>
      <c r="F261" s="489"/>
      <c r="G261" s="489"/>
      <c r="H261" s="485"/>
      <c r="I261" s="485"/>
      <c r="J261" s="640"/>
      <c r="K261" s="640"/>
    </row>
    <row r="262" spans="1:11">
      <c r="A262" s="485">
        <f t="shared" si="4"/>
        <v>260</v>
      </c>
      <c r="B262" s="486"/>
      <c r="C262" s="487"/>
      <c r="D262" s="488"/>
      <c r="E262" s="489"/>
      <c r="F262" s="489"/>
      <c r="G262" s="489"/>
      <c r="H262" s="485"/>
      <c r="I262" s="485"/>
      <c r="J262" s="640"/>
      <c r="K262" s="640"/>
    </row>
    <row r="263" spans="1:11">
      <c r="A263" s="485">
        <f t="shared" si="4"/>
        <v>261</v>
      </c>
      <c r="B263" s="486"/>
      <c r="C263" s="487"/>
      <c r="D263" s="488"/>
      <c r="E263" s="489"/>
      <c r="F263" s="489"/>
      <c r="G263" s="489"/>
      <c r="H263" s="485"/>
      <c r="I263" s="485"/>
      <c r="J263" s="640"/>
      <c r="K263" s="640"/>
    </row>
    <row r="264" spans="1:11">
      <c r="A264" s="485">
        <f t="shared" si="4"/>
        <v>262</v>
      </c>
      <c r="B264" s="486"/>
      <c r="C264" s="487"/>
      <c r="D264" s="488"/>
      <c r="E264" s="489"/>
      <c r="F264" s="489"/>
      <c r="G264" s="489"/>
      <c r="H264" s="485"/>
      <c r="I264" s="485"/>
      <c r="J264" s="640"/>
      <c r="K264" s="640"/>
    </row>
    <row r="265" spans="1:11">
      <c r="A265" s="485">
        <f t="shared" si="4"/>
        <v>263</v>
      </c>
      <c r="B265" s="486"/>
      <c r="C265" s="487"/>
      <c r="D265" s="488"/>
      <c r="E265" s="489"/>
      <c r="F265" s="489"/>
      <c r="G265" s="489"/>
      <c r="H265" s="485"/>
      <c r="I265" s="485"/>
      <c r="J265" s="640"/>
      <c r="K265" s="640"/>
    </row>
    <row r="266" spans="1:11">
      <c r="A266" s="485">
        <f t="shared" si="4"/>
        <v>264</v>
      </c>
      <c r="B266" s="486"/>
      <c r="C266" s="487"/>
      <c r="D266" s="488"/>
      <c r="E266" s="489"/>
      <c r="F266" s="489"/>
      <c r="G266" s="489"/>
      <c r="H266" s="485"/>
      <c r="I266" s="485"/>
      <c r="J266" s="640"/>
      <c r="K266" s="640"/>
    </row>
    <row r="267" spans="1:11">
      <c r="A267" s="485">
        <f t="shared" si="4"/>
        <v>265</v>
      </c>
      <c r="B267" s="486"/>
      <c r="C267" s="487"/>
      <c r="D267" s="488"/>
      <c r="E267" s="489"/>
      <c r="F267" s="489"/>
      <c r="G267" s="489"/>
      <c r="H267" s="485"/>
      <c r="I267" s="485"/>
      <c r="J267" s="640"/>
      <c r="K267" s="640"/>
    </row>
    <row r="268" spans="1:11">
      <c r="A268" s="485">
        <f t="shared" si="4"/>
        <v>266</v>
      </c>
      <c r="B268" s="486"/>
      <c r="C268" s="487"/>
      <c r="D268" s="488"/>
      <c r="E268" s="489"/>
      <c r="F268" s="489"/>
      <c r="G268" s="489"/>
      <c r="H268" s="485"/>
      <c r="I268" s="485"/>
      <c r="J268" s="640"/>
      <c r="K268" s="640"/>
    </row>
    <row r="269" spans="1:11">
      <c r="A269" s="485">
        <f t="shared" si="4"/>
        <v>267</v>
      </c>
      <c r="B269" s="486"/>
      <c r="C269" s="487"/>
      <c r="D269" s="488"/>
      <c r="E269" s="489"/>
      <c r="F269" s="489"/>
      <c r="G269" s="489"/>
      <c r="H269" s="485"/>
      <c r="I269" s="485"/>
      <c r="J269" s="640"/>
      <c r="K269" s="640"/>
    </row>
    <row r="270" spans="1:11">
      <c r="A270" s="485">
        <f t="shared" si="4"/>
        <v>268</v>
      </c>
      <c r="B270" s="486"/>
      <c r="C270" s="487"/>
      <c r="D270" s="488"/>
      <c r="E270" s="489"/>
      <c r="F270" s="489"/>
      <c r="G270" s="489"/>
      <c r="H270" s="485"/>
      <c r="I270" s="485"/>
      <c r="J270" s="640"/>
      <c r="K270" s="640"/>
    </row>
    <row r="271" spans="1:11">
      <c r="A271" s="485">
        <f t="shared" si="4"/>
        <v>269</v>
      </c>
      <c r="B271" s="486"/>
      <c r="C271" s="487"/>
      <c r="D271" s="488"/>
      <c r="E271" s="489"/>
      <c r="F271" s="489"/>
      <c r="G271" s="489"/>
      <c r="H271" s="485"/>
      <c r="I271" s="485"/>
      <c r="J271" s="640"/>
      <c r="K271" s="640"/>
    </row>
    <row r="272" spans="1:11">
      <c r="A272" s="485">
        <f t="shared" si="4"/>
        <v>270</v>
      </c>
      <c r="B272" s="486"/>
      <c r="C272" s="487"/>
      <c r="D272" s="488"/>
      <c r="E272" s="489"/>
      <c r="F272" s="489"/>
      <c r="G272" s="489"/>
      <c r="H272" s="485"/>
      <c r="I272" s="485"/>
      <c r="J272" s="640"/>
      <c r="K272" s="640"/>
    </row>
    <row r="273" spans="1:11">
      <c r="A273" s="485">
        <f t="shared" si="4"/>
        <v>271</v>
      </c>
      <c r="B273" s="486"/>
      <c r="C273" s="487"/>
      <c r="D273" s="488"/>
      <c r="E273" s="489"/>
      <c r="F273" s="489"/>
      <c r="G273" s="489"/>
      <c r="H273" s="485"/>
      <c r="I273" s="485"/>
      <c r="J273" s="640"/>
      <c r="K273" s="640"/>
    </row>
    <row r="274" spans="1:11">
      <c r="A274" s="485">
        <f t="shared" si="4"/>
        <v>272</v>
      </c>
      <c r="B274" s="486"/>
      <c r="C274" s="487"/>
      <c r="D274" s="488"/>
      <c r="E274" s="489"/>
      <c r="F274" s="489"/>
      <c r="G274" s="489"/>
      <c r="H274" s="485"/>
      <c r="I274" s="485"/>
      <c r="J274" s="640"/>
      <c r="K274" s="640"/>
    </row>
    <row r="275" spans="1:11">
      <c r="A275" s="485">
        <f t="shared" si="4"/>
        <v>273</v>
      </c>
      <c r="B275" s="486"/>
      <c r="C275" s="487"/>
      <c r="D275" s="488"/>
      <c r="E275" s="489"/>
      <c r="F275" s="489"/>
      <c r="G275" s="489"/>
      <c r="H275" s="485"/>
      <c r="I275" s="485"/>
      <c r="J275" s="640"/>
      <c r="K275" s="640"/>
    </row>
    <row r="276" spans="1:11">
      <c r="A276" s="485">
        <f t="shared" si="4"/>
        <v>274</v>
      </c>
      <c r="B276" s="486"/>
      <c r="C276" s="487"/>
      <c r="D276" s="488"/>
      <c r="E276" s="489"/>
      <c r="F276" s="489"/>
      <c r="G276" s="489"/>
      <c r="H276" s="485"/>
      <c r="I276" s="485"/>
      <c r="J276" s="640"/>
      <c r="K276" s="640"/>
    </row>
    <row r="277" spans="1:11">
      <c r="A277" s="485">
        <f t="shared" si="4"/>
        <v>275</v>
      </c>
      <c r="B277" s="486"/>
      <c r="C277" s="487"/>
      <c r="D277" s="488"/>
      <c r="E277" s="489"/>
      <c r="F277" s="489"/>
      <c r="G277" s="489"/>
      <c r="H277" s="485"/>
      <c r="I277" s="485"/>
      <c r="J277" s="640"/>
      <c r="K277" s="640"/>
    </row>
    <row r="278" spans="1:11">
      <c r="A278" s="485">
        <f t="shared" si="4"/>
        <v>276</v>
      </c>
      <c r="B278" s="486"/>
      <c r="C278" s="487"/>
      <c r="D278" s="488"/>
      <c r="E278" s="489"/>
      <c r="F278" s="489"/>
      <c r="G278" s="489"/>
      <c r="H278" s="485"/>
      <c r="I278" s="485"/>
      <c r="J278" s="640"/>
      <c r="K278" s="640"/>
    </row>
    <row r="279" spans="1:11">
      <c r="A279" s="485">
        <f t="shared" si="4"/>
        <v>277</v>
      </c>
      <c r="B279" s="486"/>
      <c r="C279" s="487"/>
      <c r="D279" s="488"/>
      <c r="E279" s="489"/>
      <c r="F279" s="489"/>
      <c r="G279" s="489"/>
      <c r="H279" s="485"/>
      <c r="I279" s="485"/>
      <c r="J279" s="640"/>
      <c r="K279" s="640"/>
    </row>
    <row r="280" spans="1:11">
      <c r="A280" s="485">
        <f t="shared" si="4"/>
        <v>278</v>
      </c>
      <c r="B280" s="486"/>
      <c r="C280" s="487"/>
      <c r="D280" s="488"/>
      <c r="E280" s="489"/>
      <c r="F280" s="489"/>
      <c r="G280" s="489"/>
      <c r="H280" s="485"/>
      <c r="I280" s="485"/>
      <c r="J280" s="640"/>
      <c r="K280" s="640"/>
    </row>
    <row r="281" spans="1:11">
      <c r="A281" s="485">
        <f t="shared" si="4"/>
        <v>279</v>
      </c>
      <c r="B281" s="486"/>
      <c r="C281" s="487"/>
      <c r="D281" s="488"/>
      <c r="E281" s="489"/>
      <c r="F281" s="489"/>
      <c r="G281" s="489"/>
      <c r="H281" s="485"/>
      <c r="I281" s="485"/>
      <c r="J281" s="640"/>
      <c r="K281" s="640"/>
    </row>
    <row r="282" spans="1:11">
      <c r="A282" s="485">
        <f t="shared" si="4"/>
        <v>280</v>
      </c>
      <c r="B282" s="486"/>
      <c r="C282" s="487"/>
      <c r="D282" s="488"/>
      <c r="E282" s="489"/>
      <c r="F282" s="489"/>
      <c r="G282" s="489"/>
      <c r="H282" s="485"/>
      <c r="I282" s="485"/>
      <c r="J282" s="640"/>
      <c r="K282" s="640"/>
    </row>
    <row r="283" spans="1:11">
      <c r="A283" s="485">
        <f t="shared" si="4"/>
        <v>281</v>
      </c>
      <c r="B283" s="486"/>
      <c r="C283" s="487"/>
      <c r="D283" s="488"/>
      <c r="E283" s="489"/>
      <c r="F283" s="489"/>
      <c r="G283" s="489"/>
      <c r="H283" s="485"/>
      <c r="I283" s="485"/>
      <c r="J283" s="640"/>
      <c r="K283" s="640"/>
    </row>
    <row r="284" spans="1:11">
      <c r="A284" s="485">
        <f t="shared" si="4"/>
        <v>282</v>
      </c>
      <c r="B284" s="486"/>
      <c r="C284" s="487"/>
      <c r="D284" s="488"/>
      <c r="E284" s="489"/>
      <c r="F284" s="489"/>
      <c r="G284" s="489"/>
      <c r="H284" s="485"/>
      <c r="I284" s="485"/>
      <c r="J284" s="640"/>
      <c r="K284" s="640"/>
    </row>
    <row r="285" spans="1:11">
      <c r="A285" s="485">
        <f t="shared" si="4"/>
        <v>283</v>
      </c>
      <c r="B285" s="486"/>
      <c r="C285" s="487"/>
      <c r="D285" s="488"/>
      <c r="E285" s="489"/>
      <c r="F285" s="489"/>
      <c r="G285" s="489"/>
      <c r="H285" s="485"/>
      <c r="I285" s="485"/>
      <c r="J285" s="640"/>
      <c r="K285" s="640"/>
    </row>
    <row r="286" spans="1:11">
      <c r="A286" s="485">
        <f t="shared" si="4"/>
        <v>284</v>
      </c>
      <c r="B286" s="486"/>
      <c r="C286" s="487"/>
      <c r="D286" s="488"/>
      <c r="E286" s="489"/>
      <c r="F286" s="489"/>
      <c r="G286" s="489"/>
      <c r="H286" s="485"/>
      <c r="I286" s="485"/>
      <c r="J286" s="640"/>
      <c r="K286" s="640"/>
    </row>
    <row r="287" spans="1:11">
      <c r="A287" s="485">
        <f t="shared" si="4"/>
        <v>285</v>
      </c>
      <c r="B287" s="486"/>
      <c r="C287" s="487"/>
      <c r="D287" s="488"/>
      <c r="E287" s="489"/>
      <c r="F287" s="489"/>
      <c r="G287" s="489"/>
      <c r="H287" s="485"/>
      <c r="I287" s="485"/>
      <c r="J287" s="640"/>
      <c r="K287" s="640"/>
    </row>
    <row r="288" spans="1:11">
      <c r="A288" s="485">
        <f t="shared" si="4"/>
        <v>286</v>
      </c>
      <c r="B288" s="486"/>
      <c r="C288" s="487"/>
      <c r="D288" s="488"/>
      <c r="E288" s="489"/>
      <c r="F288" s="489"/>
      <c r="G288" s="489"/>
      <c r="H288" s="485"/>
      <c r="I288" s="485"/>
      <c r="J288" s="640"/>
      <c r="K288" s="640"/>
    </row>
    <row r="289" spans="1:11">
      <c r="A289" s="485">
        <f t="shared" si="4"/>
        <v>287</v>
      </c>
      <c r="B289" s="486"/>
      <c r="C289" s="487"/>
      <c r="D289" s="488"/>
      <c r="E289" s="489"/>
      <c r="F289" s="489"/>
      <c r="G289" s="489"/>
      <c r="H289" s="485"/>
      <c r="I289" s="485"/>
      <c r="J289" s="640"/>
      <c r="K289" s="640"/>
    </row>
    <row r="290" spans="1:11">
      <c r="A290" s="485">
        <f t="shared" si="4"/>
        <v>288</v>
      </c>
      <c r="B290" s="486"/>
      <c r="C290" s="487"/>
      <c r="D290" s="488"/>
      <c r="E290" s="489"/>
      <c r="F290" s="489"/>
      <c r="G290" s="489"/>
      <c r="H290" s="485"/>
      <c r="I290" s="485"/>
      <c r="J290" s="640"/>
      <c r="K290" s="640"/>
    </row>
    <row r="291" spans="1:11">
      <c r="A291" s="485">
        <f t="shared" si="4"/>
        <v>289</v>
      </c>
      <c r="B291" s="486"/>
      <c r="C291" s="487"/>
      <c r="D291" s="488"/>
      <c r="E291" s="489"/>
      <c r="F291" s="489"/>
      <c r="G291" s="489"/>
      <c r="H291" s="485"/>
      <c r="I291" s="485"/>
      <c r="J291" s="640"/>
      <c r="K291" s="640"/>
    </row>
    <row r="292" spans="1:11">
      <c r="A292" s="485">
        <f t="shared" si="4"/>
        <v>290</v>
      </c>
      <c r="B292" s="486"/>
      <c r="C292" s="487"/>
      <c r="D292" s="488"/>
      <c r="E292" s="489"/>
      <c r="F292" s="489"/>
      <c r="G292" s="489"/>
      <c r="H292" s="485"/>
      <c r="I292" s="485"/>
      <c r="J292" s="640"/>
      <c r="K292" s="640"/>
    </row>
    <row r="293" spans="1:11">
      <c r="A293" s="485">
        <f t="shared" si="4"/>
        <v>291</v>
      </c>
      <c r="B293" s="486"/>
      <c r="C293" s="487"/>
      <c r="D293" s="488"/>
      <c r="E293" s="489"/>
      <c r="F293" s="489"/>
      <c r="G293" s="489"/>
      <c r="H293" s="485"/>
      <c r="I293" s="485"/>
      <c r="J293" s="640"/>
      <c r="K293" s="640"/>
    </row>
    <row r="294" spans="1:11">
      <c r="A294" s="485">
        <f t="shared" si="4"/>
        <v>292</v>
      </c>
      <c r="B294" s="486"/>
      <c r="C294" s="487"/>
      <c r="D294" s="488"/>
      <c r="E294" s="489"/>
      <c r="F294" s="489"/>
      <c r="G294" s="489"/>
      <c r="H294" s="485"/>
      <c r="I294" s="485"/>
      <c r="J294" s="640"/>
      <c r="K294" s="640"/>
    </row>
    <row r="295" spans="1:11">
      <c r="A295" s="485">
        <f t="shared" si="4"/>
        <v>293</v>
      </c>
      <c r="B295" s="486"/>
      <c r="C295" s="487"/>
      <c r="D295" s="488"/>
      <c r="E295" s="489"/>
      <c r="F295" s="489"/>
      <c r="G295" s="489"/>
      <c r="H295" s="485"/>
      <c r="I295" s="485"/>
      <c r="J295" s="640"/>
      <c r="K295" s="640"/>
    </row>
    <row r="296" spans="1:11">
      <c r="A296" s="485">
        <f t="shared" si="4"/>
        <v>294</v>
      </c>
      <c r="B296" s="486"/>
      <c r="C296" s="487"/>
      <c r="D296" s="488"/>
      <c r="E296" s="489"/>
      <c r="F296" s="489"/>
      <c r="G296" s="489"/>
      <c r="H296" s="485"/>
      <c r="I296" s="485"/>
      <c r="J296" s="640"/>
      <c r="K296" s="640"/>
    </row>
    <row r="297" spans="1:11">
      <c r="A297" s="485">
        <f t="shared" si="4"/>
        <v>295</v>
      </c>
      <c r="B297" s="486"/>
      <c r="C297" s="487"/>
      <c r="D297" s="488"/>
      <c r="E297" s="489"/>
      <c r="F297" s="489"/>
      <c r="G297" s="489"/>
      <c r="H297" s="485"/>
      <c r="I297" s="485"/>
      <c r="J297" s="640"/>
      <c r="K297" s="640"/>
    </row>
    <row r="298" spans="1:11">
      <c r="A298" s="485">
        <f t="shared" si="4"/>
        <v>296</v>
      </c>
      <c r="B298" s="486"/>
      <c r="C298" s="487"/>
      <c r="D298" s="488"/>
      <c r="E298" s="489"/>
      <c r="F298" s="489"/>
      <c r="G298" s="489"/>
      <c r="H298" s="485"/>
      <c r="I298" s="485"/>
      <c r="J298" s="640"/>
      <c r="K298" s="640"/>
    </row>
    <row r="299" spans="1:11">
      <c r="A299" s="485">
        <f t="shared" si="4"/>
        <v>297</v>
      </c>
      <c r="B299" s="486"/>
      <c r="C299" s="487"/>
      <c r="D299" s="488"/>
      <c r="E299" s="489"/>
      <c r="F299" s="489"/>
      <c r="G299" s="489"/>
      <c r="H299" s="485"/>
      <c r="I299" s="485"/>
      <c r="J299" s="640"/>
      <c r="K299" s="640"/>
    </row>
    <row r="300" spans="1:11">
      <c r="A300" s="485">
        <f t="shared" si="4"/>
        <v>298</v>
      </c>
      <c r="B300" s="486"/>
      <c r="C300" s="487"/>
      <c r="D300" s="488"/>
      <c r="E300" s="489"/>
      <c r="F300" s="489"/>
      <c r="G300" s="489"/>
      <c r="H300" s="485"/>
      <c r="I300" s="485"/>
      <c r="J300" s="640"/>
      <c r="K300" s="640"/>
    </row>
    <row r="301" spans="1:11">
      <c r="A301" s="485">
        <f t="shared" si="4"/>
        <v>299</v>
      </c>
      <c r="B301" s="486"/>
      <c r="C301" s="487"/>
      <c r="D301" s="488"/>
      <c r="E301" s="489"/>
      <c r="F301" s="489"/>
      <c r="G301" s="489"/>
      <c r="H301" s="485"/>
      <c r="I301" s="485"/>
      <c r="J301" s="640"/>
      <c r="K301" s="640"/>
    </row>
    <row r="302" spans="1:11">
      <c r="A302" s="485">
        <f t="shared" si="4"/>
        <v>300</v>
      </c>
      <c r="B302" s="486"/>
      <c r="C302" s="487"/>
      <c r="D302" s="488"/>
      <c r="E302" s="489"/>
      <c r="F302" s="489"/>
      <c r="G302" s="489"/>
      <c r="H302" s="485"/>
      <c r="I302" s="485"/>
      <c r="J302" s="640"/>
      <c r="K302" s="640"/>
    </row>
    <row r="303" spans="1:11">
      <c r="A303" s="485"/>
      <c r="B303" s="486"/>
      <c r="C303" s="484" t="s">
        <v>940</v>
      </c>
      <c r="D303" s="490"/>
      <c r="E303" s="489">
        <f>SUBTOTAL(9,E3:E302)</f>
        <v>0</v>
      </c>
      <c r="F303" s="489">
        <f>SUBTOTAL(9,F3:F302)</f>
        <v>0</v>
      </c>
      <c r="G303" s="489">
        <f>SUBTOTAL(9,G3:G302)</f>
        <v>0</v>
      </c>
      <c r="H303" s="485"/>
      <c r="I303" s="485"/>
      <c r="J303" s="640"/>
      <c r="K303" s="640"/>
    </row>
  </sheetData>
  <autoFilter ref="B2:G2"/>
  <phoneticPr fontId="46"/>
  <dataValidations count="2">
    <dataValidation imeMode="off" allowBlank="1" showInputMessage="1" showErrorMessage="1" sqref="B3:B303 E3:G303"/>
    <dataValidation imeMode="hiragana" allowBlank="1" showInputMessage="1" showErrorMessage="1" sqref="D3:D302 H3:K303 B2:G2 A1"/>
  </dataValidations>
  <printOptions horizontalCentered="1"/>
  <pageMargins left="0.70866141732283472" right="0.70866141732283472" top="0.74803149606299213" bottom="0.74803149606299213" header="0.31496062992125984" footer="0.31496062992125984"/>
  <pageSetup paperSize="9" scale="67" orientation="portrait" blackAndWhite="1"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'⑪-2部門別面積集計表'!$C$5:$C$30</xm:f>
          </x14:formula1>
          <xm:sqref>C3:C302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5"/>
  <sheetViews>
    <sheetView view="pageBreakPreview" zoomScaleNormal="100" zoomScaleSheetLayoutView="100" zoomScalePageLayoutView="55" workbookViewId="0">
      <selection activeCell="C30" sqref="C30"/>
    </sheetView>
  </sheetViews>
  <sheetFormatPr defaultRowHeight="13.5"/>
  <cols>
    <col min="1" max="2" width="4.625" style="348" customWidth="1"/>
    <col min="3" max="3" width="13" style="348" bestFit="1" customWidth="1"/>
    <col min="4" max="6" width="12.875" style="348" customWidth="1"/>
    <col min="7" max="7" width="61.875" style="348" customWidth="1"/>
    <col min="8" max="16384" width="9" style="348"/>
  </cols>
  <sheetData>
    <row r="1" spans="1:7" ht="17.25">
      <c r="A1" s="635" t="str">
        <f>'⑪-1部門別面積表'!A1</f>
        <v>○○病院○○整備工事</v>
      </c>
      <c r="B1" s="467"/>
      <c r="C1" s="467"/>
      <c r="D1" s="467"/>
      <c r="E1" s="467"/>
      <c r="F1" s="467"/>
      <c r="G1" s="467"/>
    </row>
    <row r="2" spans="1:7">
      <c r="A2" s="468"/>
      <c r="B2" s="468"/>
      <c r="C2" s="468"/>
      <c r="D2" s="468"/>
      <c r="E2" s="468"/>
      <c r="F2" s="468"/>
      <c r="G2" s="468"/>
    </row>
    <row r="3" spans="1:7" s="349" customFormat="1" ht="19.5" customHeight="1">
      <c r="A3" s="1819" t="s">
        <v>455</v>
      </c>
      <c r="B3" s="1819"/>
      <c r="C3" s="1819"/>
      <c r="D3" s="1827" t="s">
        <v>1056</v>
      </c>
      <c r="E3" s="1827" t="s">
        <v>1055</v>
      </c>
      <c r="F3" s="1827" t="s">
        <v>1054</v>
      </c>
      <c r="G3" s="1822" t="s">
        <v>942</v>
      </c>
    </row>
    <row r="4" spans="1:7" s="349" customFormat="1" ht="19.5" customHeight="1">
      <c r="A4" s="1821" t="s">
        <v>943</v>
      </c>
      <c r="B4" s="1821"/>
      <c r="C4" s="474" t="s">
        <v>944</v>
      </c>
      <c r="D4" s="1827"/>
      <c r="E4" s="1827"/>
      <c r="F4" s="1827"/>
      <c r="G4" s="1822"/>
    </row>
    <row r="5" spans="1:7" ht="20.100000000000001" customHeight="1">
      <c r="A5" s="1823" t="s">
        <v>945</v>
      </c>
      <c r="B5" s="1823"/>
      <c r="C5" s="475" t="s">
        <v>946</v>
      </c>
      <c r="D5" s="476">
        <f>SUMIF('⑪-1部門別面積表'!C:C,C5,'⑪-1部門別面積表'!E:E)</f>
        <v>0</v>
      </c>
      <c r="E5" s="476">
        <f>SUMIF('⑪-1部門別面積表'!C:C,C5,'⑪-1部門別面積表'!F:F)</f>
        <v>0</v>
      </c>
      <c r="F5" s="476">
        <f>SUMIF('⑪-1部門別面積表'!C:C,C5,'⑪-1部門別面積表'!G:G)</f>
        <v>0</v>
      </c>
      <c r="G5" s="477" t="s">
        <v>461</v>
      </c>
    </row>
    <row r="6" spans="1:7" ht="20.100000000000001" customHeight="1">
      <c r="A6" s="1823" t="s">
        <v>947</v>
      </c>
      <c r="B6" s="1823"/>
      <c r="C6" s="475" t="s">
        <v>948</v>
      </c>
      <c r="D6" s="476">
        <f>SUMIF('⑪-1部門別面積表'!C:C,C6,'⑪-1部門別面積表'!E:E)</f>
        <v>0</v>
      </c>
      <c r="E6" s="476">
        <f>SUMIF('⑪-1部門別面積表'!C:C,C6,'⑪-1部門別面積表'!F:F)</f>
        <v>0</v>
      </c>
      <c r="F6" s="476">
        <f>SUMIF('⑪-1部門別面積表'!C:C,C6,'⑪-1部門別面積表'!G:G)</f>
        <v>0</v>
      </c>
      <c r="G6" s="477" t="s">
        <v>464</v>
      </c>
    </row>
    <row r="7" spans="1:7" ht="20.100000000000001" customHeight="1">
      <c r="A7" s="1823"/>
      <c r="B7" s="1823"/>
      <c r="C7" s="475" t="s">
        <v>1069</v>
      </c>
      <c r="D7" s="476">
        <f>SUMIF('⑪-1部門別面積表'!C:C,C7,'⑪-1部門別面積表'!E:E)</f>
        <v>0</v>
      </c>
      <c r="E7" s="476">
        <f>SUMIF('⑪-1部門別面積表'!C:C,C7,'⑪-1部門別面積表'!F:F)</f>
        <v>0</v>
      </c>
      <c r="F7" s="476">
        <f>SUMIF('⑪-1部門別面積表'!C:C,C7,'⑪-1部門別面積表'!G:G)</f>
        <v>0</v>
      </c>
      <c r="G7" s="477" t="s">
        <v>466</v>
      </c>
    </row>
    <row r="8" spans="1:7" ht="20.100000000000001" customHeight="1">
      <c r="A8" s="1824" t="s">
        <v>950</v>
      </c>
      <c r="B8" s="1824"/>
      <c r="C8" s="475" t="s">
        <v>1068</v>
      </c>
      <c r="D8" s="476">
        <f>SUMIF('⑪-1部門別面積表'!C:C,C8,'⑪-1部門別面積表'!E:E)</f>
        <v>0</v>
      </c>
      <c r="E8" s="476">
        <f>SUMIF('⑪-1部門別面積表'!C:C,C8,'⑪-1部門別面積表'!F:F)</f>
        <v>0</v>
      </c>
      <c r="F8" s="476">
        <f>SUMIF('⑪-1部門別面積表'!C:C,C8,'⑪-1部門別面積表'!G:G)</f>
        <v>0</v>
      </c>
      <c r="G8" s="477" t="s">
        <v>469</v>
      </c>
    </row>
    <row r="9" spans="1:7" ht="20.100000000000001" customHeight="1">
      <c r="A9" s="1824"/>
      <c r="B9" s="1824"/>
      <c r="C9" s="475" t="s">
        <v>1067</v>
      </c>
      <c r="D9" s="476">
        <f>SUMIF('⑪-1部門別面積表'!C:C,C9,'⑪-1部門別面積表'!E:E)</f>
        <v>0</v>
      </c>
      <c r="E9" s="476">
        <f>SUMIF('⑪-1部門別面積表'!C:C,C9,'⑪-1部門別面積表'!F:F)</f>
        <v>0</v>
      </c>
      <c r="F9" s="476">
        <f>SUMIF('⑪-1部門別面積表'!C:C,C9,'⑪-1部門別面積表'!G:G)</f>
        <v>0</v>
      </c>
      <c r="G9" s="477" t="s">
        <v>471</v>
      </c>
    </row>
    <row r="10" spans="1:7" ht="20.100000000000001" customHeight="1">
      <c r="A10" s="1824"/>
      <c r="B10" s="1824"/>
      <c r="C10" s="475" t="s">
        <v>953</v>
      </c>
      <c r="D10" s="476">
        <f>SUMIF('⑪-1部門別面積表'!C:C,C10,'⑪-1部門別面積表'!E:E)</f>
        <v>0</v>
      </c>
      <c r="E10" s="476">
        <f>SUMIF('⑪-1部門別面積表'!C:C,C10,'⑪-1部門別面積表'!F:F)</f>
        <v>0</v>
      </c>
      <c r="F10" s="476">
        <f>SUMIF('⑪-1部門別面積表'!C:C,C10,'⑪-1部門別面積表'!G:G)</f>
        <v>0</v>
      </c>
      <c r="G10" s="477" t="s">
        <v>1066</v>
      </c>
    </row>
    <row r="11" spans="1:7" ht="20.100000000000001" customHeight="1">
      <c r="A11" s="1824"/>
      <c r="B11" s="1824"/>
      <c r="C11" s="475" t="s">
        <v>955</v>
      </c>
      <c r="D11" s="476">
        <f>SUMIF('⑪-1部門別面積表'!C:C,C11,'⑪-1部門別面積表'!E:E)</f>
        <v>0</v>
      </c>
      <c r="E11" s="476">
        <f>SUMIF('⑪-1部門別面積表'!C:C,C11,'⑪-1部門別面積表'!F:F)</f>
        <v>0</v>
      </c>
      <c r="F11" s="476">
        <f>SUMIF('⑪-1部門別面積表'!C:C,C11,'⑪-1部門別面積表'!G:G)</f>
        <v>0</v>
      </c>
      <c r="G11" s="477" t="s">
        <v>475</v>
      </c>
    </row>
    <row r="12" spans="1:7" ht="20.100000000000001" customHeight="1">
      <c r="A12" s="1824"/>
      <c r="B12" s="1824"/>
      <c r="C12" s="475" t="s">
        <v>719</v>
      </c>
      <c r="D12" s="476">
        <f>SUMIF('⑪-1部門別面積表'!C:C,C12,'⑪-1部門別面積表'!E:E)</f>
        <v>0</v>
      </c>
      <c r="E12" s="476">
        <f>SUMIF('⑪-1部門別面積表'!C:C,C12,'⑪-1部門別面積表'!F:F)</f>
        <v>0</v>
      </c>
      <c r="F12" s="476">
        <f>SUMIF('⑪-1部門別面積表'!C:C,C12,'⑪-1部門別面積表'!G:G)</f>
        <v>0</v>
      </c>
      <c r="G12" s="477" t="s">
        <v>477</v>
      </c>
    </row>
    <row r="13" spans="1:7" ht="20.100000000000001" customHeight="1">
      <c r="A13" s="1824"/>
      <c r="B13" s="1824"/>
      <c r="C13" s="475" t="s">
        <v>1065</v>
      </c>
      <c r="D13" s="476">
        <f>SUMIF('⑪-1部門別面積表'!C:C,C13,'⑪-1部門別面積表'!E:E)</f>
        <v>0</v>
      </c>
      <c r="E13" s="476">
        <f>SUMIF('⑪-1部門別面積表'!C:C,C13,'⑪-1部門別面積表'!F:F)</f>
        <v>0</v>
      </c>
      <c r="F13" s="476">
        <f>SUMIF('⑪-1部門別面積表'!C:C,C13,'⑪-1部門別面積表'!G:G)</f>
        <v>0</v>
      </c>
      <c r="G13" s="477" t="s">
        <v>479</v>
      </c>
    </row>
    <row r="14" spans="1:7" ht="20.100000000000001" customHeight="1">
      <c r="A14" s="1824"/>
      <c r="B14" s="1824"/>
      <c r="C14" s="475" t="s">
        <v>1064</v>
      </c>
      <c r="D14" s="476">
        <f>SUMIF('⑪-1部門別面積表'!C:C,C14,'⑪-1部門別面積表'!E:E)</f>
        <v>0</v>
      </c>
      <c r="E14" s="476">
        <f>SUMIF('⑪-1部門別面積表'!C:C,C14,'⑪-1部門別面積表'!F:F)</f>
        <v>0</v>
      </c>
      <c r="F14" s="476">
        <f>SUMIF('⑪-1部門別面積表'!C:C,C14,'⑪-1部門別面積表'!G:G)</f>
        <v>0</v>
      </c>
      <c r="G14" s="477" t="s">
        <v>481</v>
      </c>
    </row>
    <row r="15" spans="1:7" ht="20.100000000000001" customHeight="1">
      <c r="A15" s="1824"/>
      <c r="B15" s="1824"/>
      <c r="C15" s="475" t="s">
        <v>983</v>
      </c>
      <c r="D15" s="476">
        <f>SUMIF('⑪-1部門別面積表'!C:C,C15,'⑪-1部門別面積表'!E:E)</f>
        <v>0</v>
      </c>
      <c r="E15" s="476">
        <f>SUMIF('⑪-1部門別面積表'!C:C,C15,'⑪-1部門別面積表'!F:F)</f>
        <v>0</v>
      </c>
      <c r="F15" s="476">
        <f>SUMIF('⑪-1部門別面積表'!C:C,C15,'⑪-1部門別面積表'!G:G)</f>
        <v>0</v>
      </c>
      <c r="G15" s="477" t="s">
        <v>483</v>
      </c>
    </row>
    <row r="16" spans="1:7" ht="20.100000000000001" customHeight="1">
      <c r="A16" s="1824"/>
      <c r="B16" s="1824"/>
      <c r="C16" s="475" t="s">
        <v>1063</v>
      </c>
      <c r="D16" s="476">
        <f>SUMIF('⑪-1部門別面積表'!C:C,C16,'⑪-1部門別面積表'!E:E)</f>
        <v>0</v>
      </c>
      <c r="E16" s="476">
        <f>SUMIF('⑪-1部門別面積表'!C:C,C16,'⑪-1部門別面積表'!F:F)</f>
        <v>0</v>
      </c>
      <c r="F16" s="476">
        <f>SUMIF('⑪-1部門別面積表'!C:C,C16,'⑪-1部門別面積表'!G:G)</f>
        <v>0</v>
      </c>
      <c r="G16" s="477" t="s">
        <v>485</v>
      </c>
    </row>
    <row r="17" spans="1:7" ht="20.100000000000001" customHeight="1">
      <c r="A17" s="1824"/>
      <c r="B17" s="1824"/>
      <c r="C17" s="475" t="s">
        <v>1062</v>
      </c>
      <c r="D17" s="476">
        <f>SUMIF('⑪-1部門別面積表'!C:C,C17,'⑪-1部門別面積表'!E:E)</f>
        <v>0</v>
      </c>
      <c r="E17" s="476">
        <f>SUMIF('⑪-1部門別面積表'!C:C,C17,'⑪-1部門別面積表'!F:F)</f>
        <v>0</v>
      </c>
      <c r="F17" s="476">
        <f>SUMIF('⑪-1部門別面積表'!C:C,C17,'⑪-1部門別面積表'!G:G)</f>
        <v>0</v>
      </c>
      <c r="G17" s="477" t="s">
        <v>487</v>
      </c>
    </row>
    <row r="18" spans="1:7" ht="20.100000000000001" customHeight="1">
      <c r="A18" s="1824"/>
      <c r="B18" s="1824"/>
      <c r="C18" s="475" t="s">
        <v>962</v>
      </c>
      <c r="D18" s="476">
        <f>SUMIF('⑪-1部門別面積表'!C:C,C18,'⑪-1部門別面積表'!E:E)</f>
        <v>0</v>
      </c>
      <c r="E18" s="476">
        <f>SUMIF('⑪-1部門別面積表'!C:C,C18,'⑪-1部門別面積表'!F:F)</f>
        <v>0</v>
      </c>
      <c r="F18" s="476">
        <f>SUMIF('⑪-1部門別面積表'!C:C,C18,'⑪-1部門別面積表'!G:G)</f>
        <v>0</v>
      </c>
      <c r="G18" s="477" t="s">
        <v>489</v>
      </c>
    </row>
    <row r="19" spans="1:7" ht="20.100000000000001" customHeight="1">
      <c r="A19" s="1824" t="s">
        <v>963</v>
      </c>
      <c r="B19" s="1824"/>
      <c r="C19" s="475" t="s">
        <v>964</v>
      </c>
      <c r="D19" s="476">
        <f>SUMIF('⑪-1部門別面積表'!C:C,C19,'⑪-1部門別面積表'!E:E)</f>
        <v>0</v>
      </c>
      <c r="E19" s="476">
        <f>SUMIF('⑪-1部門別面積表'!C:C,C19,'⑪-1部門別面積表'!F:F)</f>
        <v>0</v>
      </c>
      <c r="F19" s="476">
        <f>SUMIF('⑪-1部門別面積表'!C:C,C19,'⑪-1部門別面積表'!G:G)</f>
        <v>0</v>
      </c>
      <c r="G19" s="477" t="s">
        <v>492</v>
      </c>
    </row>
    <row r="20" spans="1:7" ht="20.100000000000001" customHeight="1">
      <c r="A20" s="1824"/>
      <c r="B20" s="1824"/>
      <c r="C20" s="475" t="s">
        <v>1061</v>
      </c>
      <c r="D20" s="476">
        <f>SUMIF('⑪-1部門別面積表'!C:C,C20,'⑪-1部門別面積表'!E:E)</f>
        <v>0</v>
      </c>
      <c r="E20" s="476">
        <f>SUMIF('⑪-1部門別面積表'!C:C,C20,'⑪-1部門別面積表'!F:F)</f>
        <v>0</v>
      </c>
      <c r="F20" s="476">
        <f>SUMIF('⑪-1部門別面積表'!C:C,C20,'⑪-1部門別面積表'!G:G)</f>
        <v>0</v>
      </c>
      <c r="G20" s="477" t="s">
        <v>494</v>
      </c>
    </row>
    <row r="21" spans="1:7" ht="20.100000000000001" customHeight="1">
      <c r="A21" s="1824"/>
      <c r="B21" s="1824"/>
      <c r="C21" s="475" t="s">
        <v>824</v>
      </c>
      <c r="D21" s="476">
        <f>SUMIF('⑪-1部門別面積表'!C:C,C21,'⑪-1部門別面積表'!E:E)</f>
        <v>0</v>
      </c>
      <c r="E21" s="476">
        <f>SUMIF('⑪-1部門別面積表'!C:C,C21,'⑪-1部門別面積表'!F:F)</f>
        <v>0</v>
      </c>
      <c r="F21" s="476">
        <f>SUMIF('⑪-1部門別面積表'!C:C,C21,'⑪-1部門別面積表'!G:G)</f>
        <v>0</v>
      </c>
      <c r="G21" s="477" t="s">
        <v>496</v>
      </c>
    </row>
    <row r="22" spans="1:7" ht="20.100000000000001" customHeight="1">
      <c r="A22" s="1824"/>
      <c r="B22" s="1824"/>
      <c r="C22" s="475" t="s">
        <v>967</v>
      </c>
      <c r="D22" s="476">
        <f>SUMIF('⑪-1部門別面積表'!C:C,C22,'⑪-1部門別面積表'!E:E)</f>
        <v>0</v>
      </c>
      <c r="E22" s="476">
        <f>SUMIF('⑪-1部門別面積表'!C:C,C22,'⑪-1部門別面積表'!F:F)</f>
        <v>0</v>
      </c>
      <c r="F22" s="476">
        <f>SUMIF('⑪-1部門別面積表'!C:C,C22,'⑪-1部門別面積表'!G:G)</f>
        <v>0</v>
      </c>
      <c r="G22" s="477" t="s">
        <v>498</v>
      </c>
    </row>
    <row r="23" spans="1:7" ht="20.100000000000001" customHeight="1">
      <c r="A23" s="1824"/>
      <c r="B23" s="1824"/>
      <c r="C23" s="475" t="s">
        <v>968</v>
      </c>
      <c r="D23" s="476">
        <f>SUMIF('⑪-1部門別面積表'!C:C,C23,'⑪-1部門別面積表'!E:E)</f>
        <v>0</v>
      </c>
      <c r="E23" s="476">
        <f>SUMIF('⑪-1部門別面積表'!C:C,C23,'⑪-1部門別面積表'!F:F)</f>
        <v>0</v>
      </c>
      <c r="F23" s="476">
        <f>SUMIF('⑪-1部門別面積表'!C:C,C23,'⑪-1部門別面積表'!G:G)</f>
        <v>0</v>
      </c>
      <c r="G23" s="477" t="s">
        <v>500</v>
      </c>
    </row>
    <row r="24" spans="1:7" ht="20.100000000000001" customHeight="1">
      <c r="A24" s="1824"/>
      <c r="B24" s="1824"/>
      <c r="C24" s="475" t="s">
        <v>1060</v>
      </c>
      <c r="D24" s="476">
        <f>SUMIF('⑪-1部門別面積表'!C:C,C24,'⑪-1部門別面積表'!E:E)</f>
        <v>0</v>
      </c>
      <c r="E24" s="476">
        <f>SUMIF('⑪-1部門別面積表'!C:C,C24,'⑪-1部門別面積表'!F:F)</f>
        <v>0</v>
      </c>
      <c r="F24" s="476">
        <f>SUMIF('⑪-1部門別面積表'!C:C,C24,'⑪-1部門別面積表'!G:G)</f>
        <v>0</v>
      </c>
      <c r="G24" s="477" t="s">
        <v>502</v>
      </c>
    </row>
    <row r="25" spans="1:7" ht="20.100000000000001" customHeight="1">
      <c r="A25" s="1824" t="s">
        <v>970</v>
      </c>
      <c r="B25" s="1824"/>
      <c r="C25" s="478" t="s">
        <v>971</v>
      </c>
      <c r="D25" s="476">
        <f>SUMIF('⑪-1部門別面積表'!C:C,C25,'⑪-1部門別面積表'!E:E)</f>
        <v>0</v>
      </c>
      <c r="E25" s="476">
        <f>SUMIF('⑪-1部門別面積表'!C:C,C25,'⑪-1部門別面積表'!F:F)</f>
        <v>0</v>
      </c>
      <c r="F25" s="476">
        <f>SUMIF('⑪-1部門別面積表'!C:C,C25,'⑪-1部門別面積表'!G:G)</f>
        <v>0</v>
      </c>
      <c r="G25" s="478" t="s">
        <v>505</v>
      </c>
    </row>
    <row r="26" spans="1:7" ht="20.100000000000001" customHeight="1">
      <c r="A26" s="1824"/>
      <c r="B26" s="1824"/>
      <c r="C26" s="478" t="s">
        <v>972</v>
      </c>
      <c r="D26" s="476">
        <f>SUMIF('⑪-1部門別面積表'!C:C,C26,'⑪-1部門別面積表'!E:E)</f>
        <v>0</v>
      </c>
      <c r="E26" s="476">
        <f>SUMIF('⑪-1部門別面積表'!C:C,C26,'⑪-1部門別面積表'!F:F)</f>
        <v>0</v>
      </c>
      <c r="F26" s="476">
        <f>SUMIF('⑪-1部門別面積表'!C:C,C26,'⑪-1部門別面積表'!G:G)</f>
        <v>0</v>
      </c>
      <c r="G26" s="478" t="s">
        <v>507</v>
      </c>
    </row>
    <row r="27" spans="1:7" ht="20.100000000000001" customHeight="1">
      <c r="A27" s="1825" t="s">
        <v>973</v>
      </c>
      <c r="B27" s="1825"/>
      <c r="C27" s="478" t="s">
        <v>509</v>
      </c>
      <c r="D27" s="476">
        <f>SUMIF('⑪-1部門別面積表'!C:C,C27,'⑪-1部門別面積表'!E:E)</f>
        <v>0</v>
      </c>
      <c r="E27" s="476">
        <f>SUMIF('⑪-1部門別面積表'!C:C,C27,'⑪-1部門別面積表'!F:F)</f>
        <v>0</v>
      </c>
      <c r="F27" s="476">
        <f>SUMIF('⑪-1部門別面積表'!C:C,C27,'⑪-1部門別面積表'!G:G)</f>
        <v>0</v>
      </c>
      <c r="G27" s="478" t="s">
        <v>510</v>
      </c>
    </row>
    <row r="28" spans="1:7" ht="20.100000000000001" customHeight="1">
      <c r="A28" s="1825"/>
      <c r="B28" s="1825"/>
      <c r="C28" s="478" t="s">
        <v>511</v>
      </c>
      <c r="D28" s="476">
        <f>SUMIF('⑪-1部門別面積表'!C:C,C28,'⑪-1部門別面積表'!E:E)</f>
        <v>0</v>
      </c>
      <c r="E28" s="476">
        <f>SUMIF('⑪-1部門別面積表'!C:C,C28,'⑪-1部門別面積表'!F:F)</f>
        <v>0</v>
      </c>
      <c r="F28" s="476">
        <f>SUMIF('⑪-1部門別面積表'!C:C,C28,'⑪-1部門別面積表'!G:G)</f>
        <v>0</v>
      </c>
      <c r="G28" s="478" t="s">
        <v>512</v>
      </c>
    </row>
    <row r="29" spans="1:7" ht="20.100000000000001" customHeight="1">
      <c r="A29" s="1823" t="s">
        <v>570</v>
      </c>
      <c r="B29" s="1823"/>
      <c r="C29" s="478"/>
      <c r="D29" s="476">
        <f>SUMIF('⑪-1部門別面積表'!C:C,C29,'⑪-1部門別面積表'!E:E)</f>
        <v>0</v>
      </c>
      <c r="E29" s="476">
        <f>SUMIF('⑪-1部門別面積表'!C:C,C29,'⑪-1部門別面積表'!F:F)</f>
        <v>0</v>
      </c>
      <c r="F29" s="476">
        <f>SUMIF('⑪-1部門別面積表'!C:C,C29,'⑪-1部門別面積表'!G:G)</f>
        <v>0</v>
      </c>
      <c r="G29" s="478" t="s">
        <v>514</v>
      </c>
    </row>
    <row r="30" spans="1:7" ht="20.100000000000001" customHeight="1">
      <c r="A30" s="1823"/>
      <c r="B30" s="1823"/>
      <c r="C30" s="478"/>
      <c r="D30" s="476">
        <f>SUMIF('⑪-1部門別面積表'!C:C,C30,'⑪-1部門別面積表'!E:E)</f>
        <v>0</v>
      </c>
      <c r="E30" s="476">
        <f>SUMIF('⑪-1部門別面積表'!C:C,C30,'⑪-1部門別面積表'!F:F)</f>
        <v>0</v>
      </c>
      <c r="F30" s="476">
        <f>SUMIF('⑪-1部門別面積表'!C:C,C30,'⑪-1部門別面積表'!G:G)</f>
        <v>0</v>
      </c>
      <c r="G30" s="478"/>
    </row>
    <row r="31" spans="1:7" ht="20.100000000000001" customHeight="1">
      <c r="A31" s="1823" t="s">
        <v>1080</v>
      </c>
      <c r="B31" s="1823"/>
      <c r="C31" s="1823"/>
      <c r="D31" s="476">
        <f>SUM(D5:D30)</f>
        <v>0</v>
      </c>
      <c r="E31" s="476">
        <f t="shared" ref="E31:F31" si="0">SUM(E5:E30)</f>
        <v>0</v>
      </c>
      <c r="F31" s="476">
        <f t="shared" si="0"/>
        <v>0</v>
      </c>
      <c r="G31" s="478"/>
    </row>
    <row r="32" spans="1:7" s="360" customFormat="1" ht="20.100000000000001" customHeight="1">
      <c r="A32" s="360" t="s">
        <v>1088</v>
      </c>
    </row>
    <row r="33" spans="1:7" s="360" customFormat="1" ht="20.100000000000001" customHeight="1">
      <c r="A33" s="469" t="s">
        <v>976</v>
      </c>
    </row>
    <row r="34" spans="1:7" s="360" customFormat="1" ht="20.100000000000001" customHeight="1">
      <c r="A34" s="470" t="s">
        <v>985</v>
      </c>
      <c r="B34" s="360" t="s">
        <v>978</v>
      </c>
    </row>
    <row r="35" spans="1:7" s="360" customFormat="1" ht="20.100000000000001" customHeight="1">
      <c r="A35" s="470" t="s">
        <v>985</v>
      </c>
      <c r="B35" s="360" t="s">
        <v>979</v>
      </c>
    </row>
    <row r="36" spans="1:7" s="360" customFormat="1" ht="20.100000000000001" customHeight="1">
      <c r="A36" s="470" t="s">
        <v>985</v>
      </c>
      <c r="B36" s="360" t="s">
        <v>980</v>
      </c>
    </row>
    <row r="37" spans="1:7" s="360" customFormat="1" ht="20.100000000000001" customHeight="1">
      <c r="A37" s="471"/>
      <c r="B37" s="472"/>
      <c r="C37" s="472"/>
      <c r="D37" s="472"/>
      <c r="E37" s="472"/>
      <c r="F37" s="472"/>
      <c r="G37" s="472"/>
    </row>
    <row r="38" spans="1:7" s="360" customFormat="1" ht="20.100000000000001" customHeight="1">
      <c r="A38" s="473"/>
      <c r="B38" s="472"/>
      <c r="C38" s="472"/>
      <c r="D38" s="472"/>
      <c r="E38" s="472"/>
      <c r="F38" s="472"/>
      <c r="G38" s="472"/>
    </row>
    <row r="39" spans="1:7" s="360" customFormat="1" ht="20.100000000000001" customHeight="1">
      <c r="A39" s="365"/>
      <c r="B39" s="364"/>
      <c r="C39" s="364"/>
      <c r="D39" s="364"/>
      <c r="E39" s="364"/>
      <c r="F39" s="364"/>
      <c r="G39" s="364"/>
    </row>
    <row r="40" spans="1:7" s="360" customFormat="1" ht="20.100000000000001" customHeight="1">
      <c r="A40" s="365"/>
      <c r="B40" s="364"/>
      <c r="C40" s="364"/>
      <c r="D40" s="364"/>
      <c r="E40" s="364"/>
      <c r="F40" s="364"/>
      <c r="G40" s="364"/>
    </row>
    <row r="41" spans="1:7" s="360" customFormat="1" ht="20.100000000000001" customHeight="1">
      <c r="A41" s="365"/>
      <c r="B41" s="364"/>
      <c r="C41" s="364"/>
      <c r="D41" s="364"/>
      <c r="E41" s="364"/>
      <c r="F41" s="364"/>
      <c r="G41" s="364"/>
    </row>
    <row r="42" spans="1:7" s="360" customFormat="1" ht="20.100000000000001" customHeight="1">
      <c r="A42" s="365"/>
      <c r="B42" s="364"/>
      <c r="C42" s="364"/>
      <c r="D42" s="364"/>
      <c r="E42" s="364"/>
      <c r="F42" s="364"/>
      <c r="G42" s="364"/>
    </row>
    <row r="43" spans="1:7" ht="20.100000000000001" customHeight="1"/>
    <row r="44" spans="1:7" ht="27" customHeight="1"/>
    <row r="45" spans="1:7" ht="27" customHeight="1"/>
  </sheetData>
  <mergeCells count="14">
    <mergeCell ref="A31:C31"/>
    <mergeCell ref="A29:B30"/>
    <mergeCell ref="A27:B28"/>
    <mergeCell ref="G3:G4"/>
    <mergeCell ref="D3:D4"/>
    <mergeCell ref="A25:B26"/>
    <mergeCell ref="A3:C3"/>
    <mergeCell ref="A4:B4"/>
    <mergeCell ref="A5:B5"/>
    <mergeCell ref="A6:B7"/>
    <mergeCell ref="A8:B18"/>
    <mergeCell ref="A19:B24"/>
    <mergeCell ref="E3:E4"/>
    <mergeCell ref="F3:F4"/>
  </mergeCells>
  <phoneticPr fontId="46"/>
  <dataValidations count="2">
    <dataValidation imeMode="off" allowBlank="1" showInputMessage="1" showErrorMessage="1" sqref="D5:F31"/>
    <dataValidation imeMode="hiragana" allowBlank="1" showInputMessage="1" showErrorMessage="1" sqref="D3:F3"/>
  </dataValidations>
  <printOptions horizontalCentered="1"/>
  <pageMargins left="0.78740157480314965" right="0.39370078740157483" top="0.78740157480314965" bottom="0.78740157480314965" header="0.31496062992125984" footer="0.31496062992125984"/>
  <pageSetup paperSize="9" scale="7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219"/>
  <sheetViews>
    <sheetView view="pageBreakPreview" zoomScaleNormal="100" zoomScaleSheetLayoutView="100" workbookViewId="0">
      <selection activeCell="C30" sqref="C30"/>
    </sheetView>
  </sheetViews>
  <sheetFormatPr defaultRowHeight="13.5"/>
  <cols>
    <col min="1" max="95" width="2.625" customWidth="1"/>
  </cols>
  <sheetData>
    <row r="1" spans="1:41" ht="15" customHeight="1">
      <c r="A1" s="73" t="str">
        <f>IF(W10="令和  年  月  日","様式３－１","")</f>
        <v>様式３－１</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c r="AO3" s="3"/>
    </row>
    <row r="4" spans="1:4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c r="AO4" s="3"/>
    </row>
    <row r="5" spans="1:41" ht="15" customHeight="1">
      <c r="A5" s="660" t="s">
        <v>11</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c r="AO6" s="3"/>
    </row>
    <row r="7" spans="1:41" ht="15" customHeight="1">
      <c r="A7" s="5"/>
      <c r="B7" s="5"/>
      <c r="C7" s="5"/>
      <c r="D7" s="5"/>
      <c r="E7" s="5"/>
      <c r="F7" s="5"/>
      <c r="G7" s="5"/>
      <c r="H7" s="5"/>
      <c r="I7" s="5"/>
      <c r="J7" s="5"/>
      <c r="K7" s="5"/>
      <c r="L7" s="5"/>
      <c r="M7" s="5"/>
      <c r="N7" s="5"/>
      <c r="O7" s="5"/>
      <c r="P7" s="5"/>
      <c r="Q7" s="5"/>
      <c r="R7" s="5"/>
      <c r="S7" s="5"/>
      <c r="T7" s="5"/>
      <c r="U7" s="5"/>
      <c r="V7" s="5"/>
      <c r="W7" s="44"/>
      <c r="X7" s="44"/>
      <c r="Y7" s="44"/>
      <c r="Z7" s="44"/>
      <c r="AA7" s="44"/>
      <c r="AB7" s="44"/>
      <c r="AC7" s="44"/>
      <c r="AD7" s="44"/>
      <c r="AE7" s="44"/>
      <c r="AF7" s="44"/>
      <c r="AG7" s="44"/>
      <c r="AH7" s="3"/>
      <c r="AI7" s="3"/>
      <c r="AJ7" s="3"/>
      <c r="AK7" s="3"/>
      <c r="AL7" s="3"/>
      <c r="AM7" s="3"/>
      <c r="AN7" s="3"/>
      <c r="AO7" s="3"/>
    </row>
    <row r="8" spans="1:41" ht="15" customHeight="1">
      <c r="A8" s="5"/>
      <c r="B8" s="5"/>
      <c r="C8" s="5"/>
      <c r="D8" s="5"/>
      <c r="E8" s="5"/>
      <c r="F8" s="5"/>
      <c r="G8" s="5"/>
      <c r="H8" s="5"/>
      <c r="I8" s="5"/>
      <c r="J8" s="5"/>
      <c r="K8" s="5"/>
      <c r="L8" s="5"/>
      <c r="M8" s="5"/>
      <c r="N8" s="5"/>
      <c r="O8" s="5"/>
      <c r="P8" s="5"/>
      <c r="Q8" s="5"/>
      <c r="R8" s="5"/>
      <c r="S8" s="5"/>
      <c r="T8" s="5"/>
      <c r="U8" s="5"/>
      <c r="V8" s="5"/>
      <c r="W8" s="44"/>
      <c r="X8" s="44"/>
      <c r="Y8" s="44"/>
      <c r="Z8" s="44"/>
      <c r="AA8" s="44"/>
      <c r="AB8" s="44"/>
      <c r="AC8" s="44"/>
      <c r="AD8" s="44"/>
      <c r="AE8" s="44"/>
      <c r="AF8" s="44"/>
      <c r="AG8" s="44"/>
      <c r="AH8" s="3"/>
      <c r="AI8" s="3"/>
      <c r="AJ8" s="3"/>
      <c r="AK8" s="3"/>
      <c r="AL8" s="3"/>
      <c r="AM8" s="3"/>
      <c r="AN8" s="3"/>
      <c r="AO8" s="3"/>
    </row>
    <row r="9" spans="1:4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c r="AO9" s="3"/>
    </row>
    <row r="10" spans="1:41" ht="15" customHeight="1">
      <c r="A10" s="5"/>
      <c r="B10" s="5"/>
      <c r="C10" s="5"/>
      <c r="D10" s="5"/>
      <c r="E10" s="5"/>
      <c r="F10" s="5"/>
      <c r="G10" s="5"/>
      <c r="H10" s="5"/>
      <c r="I10" s="5"/>
      <c r="J10" s="5"/>
      <c r="K10" s="5"/>
      <c r="L10" s="5"/>
      <c r="M10" s="5"/>
      <c r="N10" s="5"/>
      <c r="O10" s="5"/>
      <c r="P10" s="5"/>
      <c r="Q10" s="5"/>
      <c r="R10" s="5"/>
      <c r="S10" s="5"/>
      <c r="T10" s="5"/>
      <c r="U10" s="5"/>
      <c r="V10" s="5"/>
      <c r="W10" s="661" t="s">
        <v>1132</v>
      </c>
      <c r="X10" s="661"/>
      <c r="Y10" s="661"/>
      <c r="Z10" s="661"/>
      <c r="AA10" s="661"/>
      <c r="AB10" s="661"/>
      <c r="AC10" s="661"/>
      <c r="AD10" s="661"/>
      <c r="AE10" s="661"/>
      <c r="AF10" s="661"/>
      <c r="AG10" s="661"/>
      <c r="AH10" s="3"/>
      <c r="AI10" s="3"/>
      <c r="AJ10" s="3"/>
      <c r="AK10" s="3"/>
      <c r="AL10" s="3"/>
      <c r="AM10" s="3"/>
      <c r="AN10" s="3"/>
      <c r="AO10" s="3"/>
    </row>
    <row r="11" spans="1:41"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c r="AO11" s="3"/>
    </row>
    <row r="12" spans="1:41"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73" t="str">
        <f>IF(B15=0,"　（　発　注　者　）","")</f>
        <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73"/>
      <c r="B14" s="5" t="s">
        <v>240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c r="AO14" s="3"/>
    </row>
    <row r="15" spans="1:41" ht="15" customHeight="1">
      <c r="A15" s="5"/>
      <c r="B15" s="637" t="str">
        <f>様式1!$B$15</f>
        <v>独立行政法人国立病院機構○○病院</v>
      </c>
      <c r="C15" s="638"/>
      <c r="D15" s="638"/>
      <c r="E15" s="638"/>
      <c r="F15" s="638"/>
      <c r="G15" s="638"/>
      <c r="H15" s="638"/>
      <c r="I15" s="638"/>
      <c r="J15" s="638"/>
      <c r="K15" s="638"/>
      <c r="L15" s="638"/>
      <c r="M15" s="638"/>
      <c r="N15" s="638"/>
      <c r="O15" s="5"/>
      <c r="P15" s="5"/>
      <c r="Q15" s="5"/>
      <c r="R15" s="5"/>
      <c r="S15" s="5"/>
      <c r="T15" s="5"/>
      <c r="U15" s="5"/>
      <c r="V15" s="5"/>
      <c r="W15" s="5"/>
      <c r="X15" s="5"/>
      <c r="Y15" s="5"/>
      <c r="Z15" s="5"/>
      <c r="AA15" s="5"/>
      <c r="AB15" s="5"/>
      <c r="AC15" s="5"/>
      <c r="AD15" s="5"/>
      <c r="AE15" s="5"/>
      <c r="AF15" s="5"/>
      <c r="AG15" s="5"/>
      <c r="AH15" s="3"/>
      <c r="AI15" s="3"/>
      <c r="AJ15" s="3"/>
      <c r="AK15" s="3"/>
      <c r="AL15" s="3"/>
      <c r="AM15" s="3"/>
      <c r="AN15" s="3"/>
      <c r="AO15" s="3"/>
    </row>
    <row r="16" spans="1:41" ht="15" customHeight="1">
      <c r="A16" s="5"/>
      <c r="B16" s="670" t="str">
        <f>様式1!$B$16</f>
        <v>院長　○　○　○　○</v>
      </c>
      <c r="C16" s="670"/>
      <c r="D16" s="670"/>
      <c r="E16" s="670"/>
      <c r="F16" s="670"/>
      <c r="G16" s="670"/>
      <c r="H16" s="670"/>
      <c r="I16" s="670"/>
      <c r="J16" s="670"/>
      <c r="K16" s="670"/>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3"/>
      <c r="AI19" s="3"/>
      <c r="AJ19" s="3"/>
      <c r="AK19" s="3"/>
      <c r="AL19" s="3"/>
      <c r="AM19" s="3"/>
      <c r="AN19" s="3"/>
      <c r="AO19" s="3"/>
    </row>
    <row r="20" spans="1:41"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3"/>
      <c r="AI20" s="3"/>
      <c r="AJ20" s="3"/>
      <c r="AK20" s="3"/>
      <c r="AL20" s="3"/>
      <c r="AM20" s="3"/>
      <c r="AN20" s="3"/>
      <c r="AO20" s="3"/>
    </row>
    <row r="21" spans="1:41" ht="15" customHeight="1">
      <c r="A21" s="5"/>
      <c r="B21" s="5"/>
      <c r="C21" s="5"/>
      <c r="D21" s="5"/>
      <c r="E21" s="5"/>
      <c r="F21" s="5"/>
      <c r="G21" s="5"/>
      <c r="H21" s="5"/>
      <c r="I21" s="5"/>
      <c r="J21" s="5"/>
      <c r="K21" s="5"/>
      <c r="L21" s="5"/>
      <c r="M21" s="5"/>
      <c r="N21" s="5"/>
      <c r="O21" s="5"/>
      <c r="P21" s="5"/>
      <c r="Q21" s="5"/>
      <c r="R21" s="5"/>
      <c r="S21" s="5"/>
      <c r="T21" s="5"/>
      <c r="U21" s="5" t="s">
        <v>7</v>
      </c>
      <c r="V21" s="5"/>
      <c r="W21" s="5"/>
      <c r="X21" s="5"/>
      <c r="Y21" s="5"/>
      <c r="Z21" s="5"/>
      <c r="AA21" s="5"/>
      <c r="AB21" s="5"/>
      <c r="AC21" s="5"/>
      <c r="AD21" s="5"/>
      <c r="AE21" s="5"/>
      <c r="AF21" s="5"/>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66"/>
      <c r="P22" s="5"/>
      <c r="Q22" s="655" t="str">
        <f>IF(U22=0,"住　所","")</f>
        <v>住　所</v>
      </c>
      <c r="R22" s="655"/>
      <c r="S22" s="655"/>
      <c r="T22" s="66"/>
      <c r="U22" s="672">
        <f>様式1!$U$22</f>
        <v>0</v>
      </c>
      <c r="V22" s="673"/>
      <c r="W22" s="673"/>
      <c r="X22" s="673"/>
      <c r="Y22" s="673"/>
      <c r="Z22" s="673"/>
      <c r="AA22" s="673"/>
      <c r="AB22" s="673"/>
      <c r="AC22" s="673"/>
      <c r="AD22" s="673"/>
      <c r="AE22" s="673"/>
      <c r="AF22" s="673"/>
      <c r="AG22" s="5"/>
      <c r="AH22" s="3"/>
      <c r="AI22" s="3"/>
      <c r="AJ22" s="3"/>
      <c r="AK22" s="3"/>
      <c r="AL22" s="3"/>
      <c r="AM22" s="3"/>
      <c r="AN22" s="3"/>
      <c r="AO22" s="3"/>
    </row>
    <row r="23" spans="1:41" ht="15" customHeight="1">
      <c r="A23" s="5"/>
      <c r="B23" s="5"/>
      <c r="C23" s="5"/>
      <c r="D23" s="5"/>
      <c r="E23" s="5"/>
      <c r="F23" s="5"/>
      <c r="G23" s="5"/>
      <c r="H23" s="5"/>
      <c r="I23" s="68"/>
      <c r="J23" s="68"/>
      <c r="K23" s="5"/>
      <c r="L23" s="5"/>
      <c r="M23" s="5"/>
      <c r="N23" s="5"/>
      <c r="O23" s="5"/>
      <c r="P23" s="5"/>
      <c r="Q23" s="5"/>
      <c r="R23" s="5"/>
      <c r="S23" s="5"/>
      <c r="T23" s="5"/>
      <c r="U23" s="659"/>
      <c r="V23" s="659"/>
      <c r="W23" s="659"/>
      <c r="X23" s="659"/>
      <c r="Y23" s="659"/>
      <c r="Z23" s="659"/>
      <c r="AA23" s="659"/>
      <c r="AB23" s="659"/>
      <c r="AC23" s="659"/>
      <c r="AD23" s="659"/>
      <c r="AE23" s="659"/>
      <c r="AF23" s="659"/>
      <c r="AG23" s="5"/>
      <c r="AH23" s="3"/>
      <c r="AI23" s="3"/>
      <c r="AJ23" s="3"/>
      <c r="AK23" s="3"/>
      <c r="AL23" s="3"/>
      <c r="AM23" s="3"/>
      <c r="AN23" s="3"/>
      <c r="AO23" s="3"/>
    </row>
    <row r="24" spans="1:41" ht="15" customHeight="1">
      <c r="A24" s="5"/>
      <c r="B24" s="5"/>
      <c r="C24" s="5"/>
      <c r="D24" s="5"/>
      <c r="E24" s="5"/>
      <c r="F24" s="5"/>
      <c r="G24" s="5"/>
      <c r="H24" s="5"/>
      <c r="I24" s="68"/>
      <c r="J24" s="68"/>
      <c r="K24" s="5"/>
      <c r="L24" s="5"/>
      <c r="M24" s="5"/>
      <c r="N24" s="5"/>
      <c r="O24" s="5"/>
      <c r="P24" s="5"/>
      <c r="Q24" s="5"/>
      <c r="R24" s="5"/>
      <c r="S24" s="5"/>
      <c r="T24" s="5"/>
      <c r="U24" s="668">
        <f>様式1!$U$24</f>
        <v>0</v>
      </c>
      <c r="V24" s="669"/>
      <c r="W24" s="669"/>
      <c r="X24" s="669"/>
      <c r="Y24" s="669"/>
      <c r="Z24" s="669"/>
      <c r="AA24" s="669"/>
      <c r="AB24" s="669"/>
      <c r="AC24" s="669"/>
      <c r="AD24" s="669"/>
      <c r="AE24" s="669"/>
      <c r="AF24" s="669"/>
      <c r="AG24" s="5"/>
      <c r="AH24" s="3"/>
      <c r="AI24" s="3"/>
      <c r="AJ24" s="3"/>
      <c r="AK24" s="3"/>
      <c r="AL24" s="3"/>
      <c r="AM24" s="3"/>
      <c r="AN24" s="3"/>
      <c r="AO24" s="3"/>
    </row>
    <row r="25" spans="1:41" ht="15" customHeight="1">
      <c r="A25" s="5"/>
      <c r="B25" s="5"/>
      <c r="C25" s="5"/>
      <c r="D25" s="5"/>
      <c r="E25" s="5"/>
      <c r="F25" s="5"/>
      <c r="G25" s="5"/>
      <c r="H25" s="5"/>
      <c r="I25" s="68"/>
      <c r="J25" s="68"/>
      <c r="K25" s="5"/>
      <c r="L25" s="5"/>
      <c r="M25" s="5"/>
      <c r="N25" s="5"/>
      <c r="O25" s="5"/>
      <c r="P25" s="5"/>
      <c r="Q25" s="5"/>
      <c r="R25" s="5"/>
      <c r="S25" s="5"/>
      <c r="T25" s="5"/>
      <c r="U25" s="668">
        <f>様式1!$U$25</f>
        <v>0</v>
      </c>
      <c r="V25" s="669"/>
      <c r="W25" s="669"/>
      <c r="X25" s="669"/>
      <c r="Y25" s="669"/>
      <c r="Z25" s="669"/>
      <c r="AA25" s="669"/>
      <c r="AB25" s="669"/>
      <c r="AC25" s="669"/>
      <c r="AD25" s="669"/>
      <c r="AE25" s="669"/>
      <c r="AF25" s="669"/>
      <c r="AG25" s="5"/>
      <c r="AH25" s="3"/>
      <c r="AI25" s="3"/>
      <c r="AJ25" s="3"/>
      <c r="AK25" s="3"/>
      <c r="AL25" s="3"/>
      <c r="AM25" s="3"/>
      <c r="AN25" s="3"/>
      <c r="AO25" s="3"/>
    </row>
    <row r="26" spans="1:41" ht="15" customHeight="1">
      <c r="A26" s="5"/>
      <c r="B26" s="5"/>
      <c r="C26" s="5"/>
      <c r="D26" s="5"/>
      <c r="E26" s="5"/>
      <c r="F26" s="5"/>
      <c r="G26" s="5"/>
      <c r="H26" s="5"/>
      <c r="I26" s="67"/>
      <c r="J26" s="67"/>
      <c r="K26" s="5"/>
      <c r="L26" s="5"/>
      <c r="M26" s="5"/>
      <c r="N26" s="5"/>
      <c r="O26" s="5"/>
      <c r="P26" s="5"/>
      <c r="Q26" s="655" t="str">
        <f>IF(U26=0,"氏　名","")</f>
        <v>氏　名</v>
      </c>
      <c r="R26" s="655"/>
      <c r="S26" s="655"/>
      <c r="T26" s="66"/>
      <c r="U26" s="670">
        <f>様式1!$U$26</f>
        <v>0</v>
      </c>
      <c r="V26" s="671"/>
      <c r="W26" s="671"/>
      <c r="X26" s="671"/>
      <c r="Y26" s="671"/>
      <c r="Z26" s="671"/>
      <c r="AA26" s="671"/>
      <c r="AB26" s="671"/>
      <c r="AC26" s="671"/>
      <c r="AD26" s="671"/>
      <c r="AE26" s="671"/>
      <c r="AF26" s="671"/>
      <c r="AG26" s="5" t="s">
        <v>8</v>
      </c>
      <c r="AH26" s="3"/>
      <c r="AI26" s="3"/>
      <c r="AJ26" s="3"/>
      <c r="AK26" s="3"/>
      <c r="AL26" s="3"/>
      <c r="AM26" s="3"/>
      <c r="AN26" s="3"/>
      <c r="AO26" s="3"/>
    </row>
    <row r="27" spans="1:4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3"/>
      <c r="AI27" s="3"/>
      <c r="AJ27" s="3"/>
      <c r="AK27" s="3"/>
      <c r="AL27" s="3"/>
      <c r="AM27" s="3"/>
      <c r="AN27" s="3"/>
      <c r="AO27" s="3"/>
    </row>
    <row r="28" spans="1:41"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
      <c r="AI29" s="3"/>
      <c r="AJ29" s="3"/>
      <c r="AK29" s="3"/>
      <c r="AL29" s="3"/>
      <c r="AM29" s="3"/>
      <c r="AN29" s="3"/>
      <c r="AO29" s="3"/>
    </row>
    <row r="30" spans="1:41" ht="1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
      <c r="AI30" s="3"/>
      <c r="AJ30" s="3"/>
      <c r="AK30" s="3"/>
      <c r="AL30" s="3"/>
      <c r="AM30" s="3"/>
      <c r="AN30" s="3"/>
      <c r="AO30" s="3"/>
    </row>
    <row r="31" spans="1:41" ht="15" customHeight="1">
      <c r="A31" s="5"/>
      <c r="B31" s="5"/>
      <c r="C31" s="5"/>
      <c r="D31" s="667" t="s">
        <v>9</v>
      </c>
      <c r="E31" s="667"/>
      <c r="F31" s="667"/>
      <c r="G31" s="667"/>
      <c r="H31" s="667"/>
      <c r="I31" s="5"/>
      <c r="J31" s="675">
        <f>様式1!$J$32</f>
        <v>0</v>
      </c>
      <c r="K31" s="675"/>
      <c r="L31" s="675"/>
      <c r="M31" s="675"/>
      <c r="N31" s="675"/>
      <c r="O31" s="675"/>
      <c r="P31" s="675"/>
      <c r="Q31" s="675"/>
      <c r="R31" s="675"/>
      <c r="S31" s="675"/>
      <c r="T31" s="675"/>
      <c r="U31" s="675"/>
      <c r="V31" s="675"/>
      <c r="W31" s="675"/>
      <c r="X31" s="675"/>
      <c r="Y31" s="675"/>
      <c r="Z31" s="675"/>
      <c r="AA31" s="675"/>
      <c r="AB31" s="675"/>
      <c r="AC31" s="675"/>
      <c r="AD31" s="675"/>
      <c r="AE31" s="5"/>
      <c r="AF31" s="5"/>
      <c r="AG31" s="5"/>
      <c r="AH31" s="3"/>
      <c r="AI31" s="3"/>
      <c r="AJ31" s="3"/>
      <c r="AK31" s="3"/>
      <c r="AL31" s="3"/>
      <c r="AM31" s="3"/>
      <c r="AN31" s="3"/>
      <c r="AO31" s="3"/>
    </row>
    <row r="32" spans="1:41" ht="15" customHeight="1">
      <c r="A32" s="5"/>
      <c r="B32" s="5"/>
      <c r="C32" s="5"/>
      <c r="D32" s="5"/>
      <c r="E32" s="5"/>
      <c r="F32" s="5"/>
      <c r="G32" s="5"/>
      <c r="H32" s="5"/>
      <c r="I32" s="5"/>
      <c r="J32" s="676"/>
      <c r="K32" s="676"/>
      <c r="L32" s="676"/>
      <c r="M32" s="676"/>
      <c r="N32" s="676"/>
      <c r="O32" s="676"/>
      <c r="P32" s="676"/>
      <c r="Q32" s="676"/>
      <c r="R32" s="676"/>
      <c r="S32" s="676"/>
      <c r="T32" s="676"/>
      <c r="U32" s="676"/>
      <c r="V32" s="676"/>
      <c r="W32" s="676"/>
      <c r="X32" s="676"/>
      <c r="Y32" s="676"/>
      <c r="Z32" s="676"/>
      <c r="AA32" s="676"/>
      <c r="AB32" s="676"/>
      <c r="AC32" s="676"/>
      <c r="AD32" s="676"/>
      <c r="AE32" s="5"/>
      <c r="AF32" s="5"/>
      <c r="AG32" s="5"/>
      <c r="AH32" s="3"/>
      <c r="AI32" s="3"/>
      <c r="AJ32" s="3"/>
      <c r="AK32" s="3"/>
      <c r="AL32" s="3"/>
      <c r="AM32" s="3"/>
      <c r="AN32" s="3"/>
      <c r="AO32" s="3"/>
    </row>
    <row r="33" spans="1:41" ht="1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3"/>
      <c r="AI33" s="3"/>
      <c r="AJ33" s="3"/>
      <c r="AK33" s="3"/>
      <c r="AL33" s="3"/>
      <c r="AM33" s="3"/>
      <c r="AN33" s="3"/>
      <c r="AO33" s="3"/>
    </row>
    <row r="34" spans="1:4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c r="AO34" s="3"/>
    </row>
    <row r="35" spans="1:41"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
      <c r="AI35" s="3"/>
      <c r="AJ35" s="3"/>
      <c r="AK35" s="3"/>
      <c r="AL35" s="3"/>
      <c r="AM35" s="3"/>
      <c r="AN35" s="3"/>
      <c r="AO35" s="3"/>
    </row>
    <row r="36" spans="1:41" ht="1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3"/>
      <c r="AI36" s="3"/>
      <c r="AJ36" s="3"/>
      <c r="AK36" s="3"/>
      <c r="AL36" s="3"/>
      <c r="AM36" s="3"/>
      <c r="AN36" s="3"/>
      <c r="AO36" s="3"/>
    </row>
    <row r="37" spans="1:41" ht="15" customHeight="1">
      <c r="A37" s="5"/>
      <c r="B37" s="5"/>
      <c r="C37" s="5" t="s">
        <v>93</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c r="AO37" s="3"/>
    </row>
    <row r="38" spans="1:41" ht="15" customHeight="1">
      <c r="A38" s="5"/>
      <c r="B38" s="5"/>
      <c r="C38" s="5" t="s">
        <v>12</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
      <c r="AI38" s="3"/>
      <c r="AJ38" s="3"/>
      <c r="AK38" s="3"/>
      <c r="AL38" s="3"/>
      <c r="AM38" s="3"/>
      <c r="AN38" s="3"/>
      <c r="AO38" s="3"/>
    </row>
    <row r="39" spans="1:4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
      <c r="AI40" s="3"/>
      <c r="AJ40" s="3"/>
      <c r="AK40" s="3"/>
      <c r="AL40" s="3"/>
      <c r="AM40" s="3"/>
      <c r="AN40" s="3"/>
      <c r="AO40" s="3"/>
    </row>
    <row r="41" spans="1:41" ht="15" customHeight="1">
      <c r="A41" s="5"/>
      <c r="B41" s="5"/>
      <c r="C41" s="679" t="s">
        <v>14</v>
      </c>
      <c r="D41" s="680"/>
      <c r="E41" s="680"/>
      <c r="F41" s="680"/>
      <c r="G41" s="680"/>
      <c r="H41" s="680"/>
      <c r="I41" s="680"/>
      <c r="J41" s="680"/>
      <c r="K41" s="680"/>
      <c r="L41" s="680"/>
      <c r="M41" s="680"/>
      <c r="N41" s="680"/>
      <c r="O41" s="680"/>
      <c r="P41" s="681"/>
      <c r="Q41" s="678"/>
      <c r="R41" s="678"/>
      <c r="S41" s="678"/>
      <c r="T41" s="678"/>
      <c r="U41" s="678"/>
      <c r="V41" s="678"/>
      <c r="W41" s="678"/>
      <c r="X41" s="678"/>
      <c r="Y41" s="678"/>
      <c r="Z41" s="678"/>
      <c r="AA41" s="678"/>
      <c r="AB41" s="678"/>
      <c r="AC41" s="678"/>
      <c r="AD41" s="678"/>
      <c r="AE41" s="5"/>
      <c r="AF41" s="5"/>
      <c r="AG41" s="5"/>
      <c r="AH41" s="3"/>
      <c r="AI41" s="3"/>
      <c r="AJ41" s="3"/>
      <c r="AK41" s="3"/>
      <c r="AL41" s="3"/>
      <c r="AM41" s="3"/>
      <c r="AN41" s="3"/>
      <c r="AO41" s="3"/>
    </row>
    <row r="42" spans="1:41" ht="15" customHeight="1">
      <c r="A42" s="5"/>
      <c r="B42" s="5"/>
      <c r="C42" s="682"/>
      <c r="D42" s="683"/>
      <c r="E42" s="683"/>
      <c r="F42" s="683"/>
      <c r="G42" s="683"/>
      <c r="H42" s="683"/>
      <c r="I42" s="683"/>
      <c r="J42" s="683"/>
      <c r="K42" s="683"/>
      <c r="L42" s="683"/>
      <c r="M42" s="683"/>
      <c r="N42" s="683"/>
      <c r="O42" s="683"/>
      <c r="P42" s="684"/>
      <c r="Q42" s="678"/>
      <c r="R42" s="678"/>
      <c r="S42" s="678"/>
      <c r="T42" s="678"/>
      <c r="U42" s="678"/>
      <c r="V42" s="678"/>
      <c r="W42" s="678"/>
      <c r="X42" s="678"/>
      <c r="Y42" s="678"/>
      <c r="Z42" s="678"/>
      <c r="AA42" s="678"/>
      <c r="AB42" s="678"/>
      <c r="AC42" s="678"/>
      <c r="AD42" s="678"/>
      <c r="AE42" s="5"/>
      <c r="AF42" s="5"/>
      <c r="AG42" s="5"/>
      <c r="AH42" s="3"/>
      <c r="AI42" s="3"/>
      <c r="AJ42" s="3"/>
      <c r="AK42" s="3"/>
      <c r="AL42" s="3"/>
      <c r="AM42" s="3"/>
      <c r="AN42" s="3"/>
      <c r="AO42" s="3"/>
    </row>
    <row r="43" spans="1:41" ht="15" customHeight="1">
      <c r="A43" s="5"/>
      <c r="B43" s="5"/>
      <c r="C43" s="677" t="s">
        <v>15</v>
      </c>
      <c r="D43" s="677"/>
      <c r="E43" s="677"/>
      <c r="F43" s="677"/>
      <c r="G43" s="677"/>
      <c r="H43" s="677"/>
      <c r="I43" s="677"/>
      <c r="J43" s="677"/>
      <c r="K43" s="677"/>
      <c r="L43" s="677"/>
      <c r="M43" s="677"/>
      <c r="N43" s="677"/>
      <c r="O43" s="677"/>
      <c r="P43" s="677"/>
      <c r="Q43" s="678"/>
      <c r="R43" s="678"/>
      <c r="S43" s="678"/>
      <c r="T43" s="678"/>
      <c r="U43" s="678"/>
      <c r="V43" s="678"/>
      <c r="W43" s="678"/>
      <c r="X43" s="678"/>
      <c r="Y43" s="678"/>
      <c r="Z43" s="678"/>
      <c r="AA43" s="678"/>
      <c r="AB43" s="678"/>
      <c r="AC43" s="678"/>
      <c r="AD43" s="678"/>
      <c r="AE43" s="5"/>
      <c r="AF43" s="5"/>
      <c r="AG43" s="5"/>
      <c r="AH43" s="3"/>
      <c r="AI43" s="3"/>
      <c r="AJ43" s="3"/>
      <c r="AK43" s="3"/>
      <c r="AL43" s="3"/>
      <c r="AM43" s="3"/>
      <c r="AN43" s="3"/>
      <c r="AO43" s="3"/>
    </row>
    <row r="44" spans="1:41" ht="15" customHeight="1">
      <c r="A44" s="5"/>
      <c r="B44" s="5"/>
      <c r="C44" s="677"/>
      <c r="D44" s="677"/>
      <c r="E44" s="677"/>
      <c r="F44" s="677"/>
      <c r="G44" s="677"/>
      <c r="H44" s="677"/>
      <c r="I44" s="677"/>
      <c r="J44" s="677"/>
      <c r="K44" s="677"/>
      <c r="L44" s="677"/>
      <c r="M44" s="677"/>
      <c r="N44" s="677"/>
      <c r="O44" s="677"/>
      <c r="P44" s="677"/>
      <c r="Q44" s="678"/>
      <c r="R44" s="678"/>
      <c r="S44" s="678"/>
      <c r="T44" s="678"/>
      <c r="U44" s="678"/>
      <c r="V44" s="678"/>
      <c r="W44" s="678"/>
      <c r="X44" s="678"/>
      <c r="Y44" s="678"/>
      <c r="Z44" s="678"/>
      <c r="AA44" s="678"/>
      <c r="AB44" s="678"/>
      <c r="AC44" s="678"/>
      <c r="AD44" s="678"/>
      <c r="AE44" s="5"/>
      <c r="AF44" s="5"/>
      <c r="AG44" s="5"/>
      <c r="AH44" s="3"/>
      <c r="AI44" s="3"/>
      <c r="AJ44" s="3"/>
      <c r="AK44" s="3"/>
      <c r="AL44" s="3"/>
      <c r="AM44" s="3"/>
      <c r="AN44" s="3"/>
      <c r="AO44" s="3"/>
    </row>
    <row r="45" spans="1:41" ht="1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
      <c r="AI45" s="3"/>
      <c r="AJ45" s="3"/>
      <c r="AK45" s="3"/>
      <c r="AL45" s="3"/>
      <c r="AM45" s="3"/>
      <c r="AN45" s="3"/>
      <c r="AO45" s="3"/>
    </row>
    <row r="46" spans="1:41" ht="15" customHeight="1">
      <c r="A46" s="5"/>
      <c r="B46" s="5"/>
      <c r="C46" s="12" t="s">
        <v>133</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
      <c r="AI46" s="3"/>
      <c r="AJ46" s="3"/>
      <c r="AK46" s="3"/>
      <c r="AL46" s="3"/>
      <c r="AM46" s="3"/>
      <c r="AN46" s="3"/>
      <c r="AO46" s="3"/>
    </row>
    <row r="47" spans="1:41" ht="15" customHeight="1">
      <c r="A47" s="5"/>
      <c r="B47" s="5"/>
      <c r="C47" s="44"/>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
      <c r="AI47" s="3"/>
      <c r="AJ47" s="3"/>
      <c r="AK47" s="3"/>
      <c r="AL47" s="3"/>
      <c r="AM47" s="3"/>
      <c r="AN47" s="3"/>
      <c r="AO47" s="3"/>
    </row>
    <row r="48" spans="1:41"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
      <c r="AI48" s="3"/>
      <c r="AJ48" s="3"/>
      <c r="AK48" s="3"/>
      <c r="AL48" s="3"/>
      <c r="AM48" s="3"/>
      <c r="AN48" s="3"/>
      <c r="AO48" s="3"/>
    </row>
    <row r="49" spans="1:41" ht="1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
      <c r="AI49" s="3"/>
      <c r="AJ49" s="3"/>
      <c r="AK49" s="3"/>
      <c r="AL49" s="3"/>
      <c r="AM49" s="3"/>
      <c r="AN49" s="3"/>
      <c r="AO49" s="3"/>
    </row>
    <row r="50" spans="1:41"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
      <c r="AI50" s="3"/>
      <c r="AJ50" s="3"/>
      <c r="AK50" s="3"/>
      <c r="AL50" s="3"/>
      <c r="AM50" s="3"/>
      <c r="AN50" s="3"/>
      <c r="AO50" s="3"/>
    </row>
    <row r="51" spans="1:41"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
      <c r="AI51" s="3"/>
      <c r="AJ51" s="3"/>
      <c r="AK51" s="3"/>
      <c r="AL51" s="3"/>
      <c r="AM51" s="3"/>
      <c r="AN51" s="3"/>
      <c r="AO51" s="3"/>
    </row>
    <row r="52" spans="1:41"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c r="AO55" s="3"/>
    </row>
    <row r="56" spans="1:41"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c r="AO56" s="3"/>
    </row>
    <row r="57" spans="1:41"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I57" s="3"/>
      <c r="AJ57" s="3"/>
      <c r="AK57" s="3"/>
      <c r="AL57" s="3"/>
      <c r="AM57" s="3"/>
      <c r="AN57" s="3"/>
      <c r="AO57" s="3"/>
    </row>
    <row r="58" spans="1:41"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ustomHeight="1"/>
    <row r="95" spans="1:41" ht="15" customHeight="1"/>
    <row r="96" spans="1:4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sheetData>
  <mergeCells count="15">
    <mergeCell ref="U24:AF24"/>
    <mergeCell ref="U25:AF25"/>
    <mergeCell ref="Q26:S26"/>
    <mergeCell ref="U26:AF26"/>
    <mergeCell ref="A5:AG6"/>
    <mergeCell ref="B16:K16"/>
    <mergeCell ref="Q22:S22"/>
    <mergeCell ref="W10:AG10"/>
    <mergeCell ref="U22:AF23"/>
    <mergeCell ref="C43:P44"/>
    <mergeCell ref="Q43:AD44"/>
    <mergeCell ref="C41:P42"/>
    <mergeCell ref="Q41:AD42"/>
    <mergeCell ref="J31:AD32"/>
    <mergeCell ref="D31:H31"/>
  </mergeCells>
  <phoneticPr fontId="1"/>
  <conditionalFormatting sqref="W10">
    <cfRule type="expression" dxfId="218" priority="1" stopIfTrue="1">
      <formula>AND(W10&gt;=43831,W10&lt;=46752,MONTH(W10)&gt;=10,DAY(W10)&gt;=10)</formula>
    </cfRule>
    <cfRule type="expression" dxfId="217" priority="2" stopIfTrue="1">
      <formula>AND(W10&gt;=43831,W10&lt;=46752,MONTH(W10)&gt;=10,DAY(W10)&lt;10)</formula>
    </cfRule>
    <cfRule type="expression" dxfId="216" priority="3" stopIfTrue="1">
      <formula>AND(W10&gt;=43831,W10&lt;=46752,MONTH(W10)&lt;10,DAY(W10)&gt;=10)</formula>
    </cfRule>
    <cfRule type="expression" dxfId="215" priority="4" stopIfTrue="1">
      <formula>AND(W10&gt;=43831,W10&lt;=46752,MONTH(W10)&lt;10,DAY(W10)&lt;10)</formula>
    </cfRule>
    <cfRule type="expression" dxfId="214" priority="5" stopIfTrue="1">
      <formula>AND(W10&gt;=43586,W10&lt;=43830,MONTH(W10)&gt;=10,DAY(W10)&gt;=10)</formula>
    </cfRule>
    <cfRule type="expression" dxfId="213" priority="6" stopIfTrue="1">
      <formula>AND(W10&gt;=43586,W10&lt;=43830,MONTH(W10)&gt;=10,DAY(W10)&lt;10)</formula>
    </cfRule>
    <cfRule type="expression" dxfId="212" priority="7" stopIfTrue="1">
      <formula>AND(W10&gt;=43586,W10&lt;=43830,MONTH(W10)&lt;10,DAY(W10)&gt;=10)</formula>
    </cfRule>
    <cfRule type="expression" dxfId="211" priority="8" stopIfTrue="1">
      <formula>AND(W10&gt;=43586,W10&lt;=43830,MONTH(W10)&lt;10,DAY(W10)&lt;10)</formula>
    </cfRule>
    <cfRule type="expression" dxfId="210" priority="9" stopIfTrue="1">
      <formula>AND(MONTH(W10)&gt;=10,DAY(W10)&gt;=10)</formula>
    </cfRule>
    <cfRule type="expression" dxfId="209" priority="10" stopIfTrue="1">
      <formula>AND(MONTH(W10)&lt;10,DAY(W10)&gt;=10)</formula>
    </cfRule>
    <cfRule type="expression" dxfId="208" priority="11" stopIfTrue="1">
      <formula>AND(MONTH(W10)&lt;10,DAY(W10)&lt;10)</formula>
    </cfRule>
    <cfRule type="expression" dxfId="207" priority="12" stopIfTrue="1">
      <formula>AND(MONTH(W10)&gt;=10,DAY(W10)&lt;10)</formula>
    </cfRule>
  </conditionalFormatting>
  <dataValidations count="1">
    <dataValidation imeMode="hiragana" allowBlank="1" showInputMessage="1" showErrorMessage="1" sqref="Q41:AD42"/>
  </dataValidations>
  <pageMargins left="0.9055118110236221" right="0.5118110236220472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211"/>
  <sheetViews>
    <sheetView view="pageBreakPreview" zoomScaleNormal="100" zoomScaleSheetLayoutView="100" workbookViewId="0">
      <selection activeCell="C30" sqref="C30"/>
    </sheetView>
  </sheetViews>
  <sheetFormatPr defaultRowHeight="13.5"/>
  <cols>
    <col min="1" max="96" width="2.625" customWidth="1"/>
  </cols>
  <sheetData>
    <row r="1" spans="1:42" ht="15" customHeight="1">
      <c r="A1" s="73" t="str">
        <f>IF(V43="令和  年  月  日","様式３－２","")</f>
        <v>様式３－２</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
      <c r="AJ1" s="3"/>
      <c r="AK1" s="3"/>
      <c r="AL1" s="3"/>
      <c r="AM1" s="3"/>
      <c r="AN1" s="3"/>
      <c r="AO1" s="3"/>
      <c r="AP1" s="3"/>
    </row>
    <row r="2" spans="1:42"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3"/>
      <c r="AJ2" s="3"/>
      <c r="AK2" s="3"/>
      <c r="AL2" s="3"/>
      <c r="AM2" s="3"/>
      <c r="AN2" s="3"/>
      <c r="AO2" s="3"/>
      <c r="AP2" s="3"/>
    </row>
    <row r="3" spans="1:42"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3"/>
      <c r="AJ3" s="3"/>
      <c r="AK3" s="3"/>
      <c r="AL3" s="3"/>
      <c r="AM3" s="3"/>
      <c r="AN3" s="3"/>
      <c r="AO3" s="3"/>
      <c r="AP3" s="3"/>
    </row>
    <row r="4" spans="1:42" ht="15" customHeight="1">
      <c r="A4" s="73"/>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3"/>
      <c r="AJ4" s="3"/>
      <c r="AK4" s="3"/>
      <c r="AL4" s="3"/>
      <c r="AM4" s="3"/>
      <c r="AN4" s="3"/>
      <c r="AO4" s="3"/>
      <c r="AP4" s="3"/>
    </row>
    <row r="5" spans="1:42" ht="15" customHeight="1">
      <c r="A5" s="660" t="s">
        <v>16</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14"/>
      <c r="AI5" s="3"/>
      <c r="AJ5" s="3"/>
      <c r="AK5" s="3"/>
      <c r="AL5" s="3"/>
      <c r="AM5" s="3"/>
      <c r="AN5" s="3"/>
      <c r="AO5" s="3"/>
      <c r="AP5" s="3"/>
    </row>
    <row r="6" spans="1:42"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14"/>
      <c r="AI6" s="3"/>
      <c r="AJ6" s="3"/>
      <c r="AK6" s="3"/>
      <c r="AL6" s="3"/>
      <c r="AM6" s="3"/>
      <c r="AN6" s="3"/>
      <c r="AO6" s="3"/>
      <c r="AP6" s="3"/>
    </row>
    <row r="7" spans="1:42" ht="15" customHeight="1">
      <c r="A7" s="5"/>
      <c r="B7" s="5"/>
      <c r="C7" s="5"/>
      <c r="D7" s="5"/>
      <c r="E7" s="5"/>
      <c r="F7" s="5"/>
      <c r="G7" s="5"/>
      <c r="H7" s="5"/>
      <c r="I7" s="5"/>
      <c r="J7" s="5"/>
      <c r="K7" s="5"/>
      <c r="L7" s="5"/>
      <c r="M7" s="5"/>
      <c r="N7" s="5"/>
      <c r="O7" s="5"/>
      <c r="P7" s="5"/>
      <c r="Q7" s="5"/>
      <c r="R7" s="5"/>
      <c r="S7" s="5"/>
      <c r="T7" s="5"/>
      <c r="U7" s="5"/>
      <c r="V7" s="5"/>
      <c r="W7" s="5"/>
      <c r="X7" s="44"/>
      <c r="Y7" s="44"/>
      <c r="Z7" s="44"/>
      <c r="AA7" s="44"/>
      <c r="AB7" s="44"/>
      <c r="AC7" s="44"/>
      <c r="AD7" s="44"/>
      <c r="AE7" s="44"/>
      <c r="AF7" s="44"/>
      <c r="AG7" s="44"/>
      <c r="AH7" s="6"/>
      <c r="AI7" s="3"/>
      <c r="AJ7" s="3"/>
      <c r="AK7" s="3"/>
      <c r="AL7" s="3"/>
      <c r="AM7" s="3"/>
      <c r="AN7" s="3"/>
      <c r="AO7" s="3"/>
      <c r="AP7" s="3"/>
    </row>
    <row r="8" spans="1:42" ht="15" customHeight="1">
      <c r="A8" s="5"/>
      <c r="B8" s="5"/>
      <c r="C8" s="5"/>
      <c r="D8" s="5"/>
      <c r="E8" s="5"/>
      <c r="F8" s="5"/>
      <c r="G8" s="5"/>
      <c r="H8" s="5"/>
      <c r="I8" s="5"/>
      <c r="J8" s="5"/>
      <c r="K8" s="5"/>
      <c r="L8" s="5"/>
      <c r="M8" s="5"/>
      <c r="N8" s="5"/>
      <c r="O8" s="5"/>
      <c r="P8" s="5"/>
      <c r="Q8" s="5"/>
      <c r="R8" s="5"/>
      <c r="S8" s="5"/>
      <c r="T8" s="5"/>
      <c r="U8" s="5"/>
      <c r="V8" s="5"/>
      <c r="W8" s="5"/>
      <c r="X8" s="44"/>
      <c r="Y8" s="44"/>
      <c r="Z8" s="44"/>
      <c r="AA8" s="44"/>
      <c r="AB8" s="44"/>
      <c r="AC8" s="44"/>
      <c r="AD8" s="44"/>
      <c r="AE8" s="44"/>
      <c r="AF8" s="44"/>
      <c r="AG8" s="44"/>
      <c r="AH8" s="6"/>
      <c r="AI8" s="3"/>
      <c r="AJ8" s="3"/>
      <c r="AK8" s="3"/>
      <c r="AL8" s="3"/>
      <c r="AM8" s="3"/>
      <c r="AN8" s="3"/>
      <c r="AO8" s="3"/>
      <c r="AP8" s="3"/>
    </row>
    <row r="9" spans="1:42" ht="15" customHeight="1">
      <c r="A9" s="5"/>
      <c r="B9" s="5"/>
      <c r="C9" s="5"/>
      <c r="D9" s="5"/>
      <c r="E9" s="5"/>
      <c r="F9" s="5"/>
      <c r="G9" s="5"/>
      <c r="H9" s="5"/>
      <c r="I9" s="5"/>
      <c r="J9" s="5"/>
      <c r="K9" s="5"/>
      <c r="L9" s="5"/>
      <c r="M9" s="5"/>
      <c r="N9" s="5"/>
      <c r="O9" s="5"/>
      <c r="P9" s="5"/>
      <c r="Q9" s="5"/>
      <c r="R9" s="5"/>
      <c r="S9" s="5"/>
      <c r="T9" s="5"/>
      <c r="U9" s="5"/>
      <c r="V9" s="5"/>
      <c r="W9" s="5"/>
      <c r="X9" s="44"/>
      <c r="Y9" s="44"/>
      <c r="Z9" s="44"/>
      <c r="AA9" s="44"/>
      <c r="AB9" s="44"/>
      <c r="AC9" s="44"/>
      <c r="AD9" s="44"/>
      <c r="AE9" s="44"/>
      <c r="AF9" s="44"/>
      <c r="AG9" s="44"/>
      <c r="AH9" s="6"/>
      <c r="AI9" s="3"/>
      <c r="AJ9" s="3"/>
      <c r="AK9" s="3"/>
      <c r="AL9" s="3"/>
      <c r="AM9" s="3"/>
      <c r="AN9" s="3"/>
      <c r="AO9" s="3"/>
      <c r="AP9" s="3"/>
    </row>
    <row r="10" spans="1:42" ht="1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3"/>
      <c r="AJ10" s="3"/>
      <c r="AK10" s="3"/>
      <c r="AL10" s="3"/>
      <c r="AM10" s="3"/>
      <c r="AN10" s="3"/>
      <c r="AO10" s="3"/>
      <c r="AP10" s="3"/>
    </row>
    <row r="11" spans="1:42"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3"/>
      <c r="AJ11" s="3"/>
      <c r="AK11" s="3"/>
      <c r="AL11" s="3"/>
      <c r="AM11" s="3"/>
      <c r="AN11" s="3"/>
      <c r="AO11" s="3"/>
      <c r="AP11" s="3"/>
    </row>
    <row r="12" spans="1:42" ht="15" customHeight="1">
      <c r="A12" s="13" t="s">
        <v>17</v>
      </c>
      <c r="B12" s="689" t="s">
        <v>28</v>
      </c>
      <c r="C12" s="689"/>
      <c r="D12" s="689"/>
      <c r="E12" s="689"/>
      <c r="F12" s="5"/>
      <c r="G12" s="5"/>
      <c r="H12" s="5"/>
      <c r="I12" s="5"/>
      <c r="J12" s="5"/>
      <c r="K12" s="691">
        <f>'様式3-1'!Q41</f>
        <v>0</v>
      </c>
      <c r="L12" s="691"/>
      <c r="M12" s="691"/>
      <c r="N12" s="691"/>
      <c r="O12" s="691"/>
      <c r="P12" s="691"/>
      <c r="Q12" s="691"/>
      <c r="R12" s="691"/>
      <c r="S12" s="5"/>
      <c r="T12" s="5"/>
      <c r="U12" s="5"/>
      <c r="V12" s="5"/>
      <c r="W12" s="5"/>
      <c r="X12" s="5"/>
      <c r="Y12" s="5"/>
      <c r="Z12" s="5"/>
      <c r="AA12" s="5"/>
      <c r="AB12" s="5"/>
      <c r="AC12" s="5"/>
      <c r="AD12" s="5"/>
      <c r="AE12" s="5"/>
      <c r="AF12" s="5"/>
      <c r="AG12" s="5"/>
      <c r="AH12" s="5"/>
      <c r="AI12" s="3"/>
      <c r="AJ12" s="3"/>
      <c r="AK12" s="3"/>
      <c r="AL12" s="3"/>
      <c r="AM12" s="3"/>
      <c r="AN12" s="3"/>
      <c r="AO12" s="3"/>
      <c r="AP12" s="3"/>
    </row>
    <row r="13" spans="1:42" ht="15" customHeight="1">
      <c r="A13" s="44"/>
      <c r="B13" s="5"/>
      <c r="C13" s="5"/>
      <c r="D13" s="5"/>
      <c r="E13" s="5"/>
      <c r="F13" s="5"/>
      <c r="G13" s="5"/>
      <c r="H13" s="5"/>
      <c r="I13" s="44"/>
      <c r="J13" s="44"/>
      <c r="K13" s="5" t="s">
        <v>24</v>
      </c>
      <c r="L13" s="44"/>
      <c r="M13" s="44"/>
      <c r="N13" s="44"/>
      <c r="O13" s="692"/>
      <c r="P13" s="692"/>
      <c r="Q13" s="692"/>
      <c r="R13" s="692"/>
      <c r="S13" s="692"/>
      <c r="T13" s="692"/>
      <c r="U13" s="692"/>
      <c r="V13" s="692"/>
      <c r="W13" s="692"/>
      <c r="X13" s="692"/>
      <c r="Y13" s="692"/>
      <c r="Z13" s="10" t="s">
        <v>31</v>
      </c>
      <c r="AA13" s="690" t="str">
        <f ca="1">IF(O13="","",DATEDIF($O$13,IF('様式3-1'!$W$10="令和　年　月　日",TODAY(),'様式3-1'!$W$10),"Y"))</f>
        <v/>
      </c>
      <c r="AB13" s="690"/>
      <c r="AC13" s="10" t="s">
        <v>32</v>
      </c>
      <c r="AD13" s="10"/>
      <c r="AE13" s="10"/>
      <c r="AF13" s="10"/>
      <c r="AG13" s="10"/>
      <c r="AH13" s="5"/>
      <c r="AI13" s="3"/>
      <c r="AJ13" s="3"/>
      <c r="AK13" s="3"/>
      <c r="AL13" s="3"/>
      <c r="AM13" s="3"/>
      <c r="AN13" s="3"/>
      <c r="AO13" s="3"/>
      <c r="AP13" s="3"/>
    </row>
    <row r="14" spans="1:42" ht="15" customHeight="1">
      <c r="A14" s="4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3"/>
      <c r="AJ14" s="3"/>
      <c r="AK14" s="3"/>
      <c r="AL14" s="3"/>
      <c r="AM14" s="3"/>
      <c r="AN14" s="3"/>
      <c r="AO14" s="3"/>
      <c r="AP14" s="3"/>
    </row>
    <row r="15" spans="1:42" ht="15" customHeight="1">
      <c r="A15" s="4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
      <c r="AJ15" s="3"/>
      <c r="AK15" s="3"/>
      <c r="AL15" s="3"/>
      <c r="AM15" s="3"/>
      <c r="AN15" s="3"/>
      <c r="AO15" s="3"/>
      <c r="AP15" s="3"/>
    </row>
    <row r="16" spans="1:42" ht="15" customHeight="1">
      <c r="A16" s="13" t="s">
        <v>18</v>
      </c>
      <c r="B16" s="689" t="s">
        <v>27</v>
      </c>
      <c r="C16" s="689"/>
      <c r="D16" s="689"/>
      <c r="E16" s="689"/>
      <c r="F16" s="5"/>
      <c r="G16" s="5"/>
      <c r="H16" s="5"/>
      <c r="I16" s="5"/>
      <c r="J16" s="5"/>
      <c r="K16" s="674"/>
      <c r="L16" s="685"/>
      <c r="M16" s="685"/>
      <c r="N16" s="685"/>
      <c r="O16" s="685"/>
      <c r="P16" s="685"/>
      <c r="Q16" s="685"/>
      <c r="R16" s="685"/>
      <c r="S16" s="685"/>
      <c r="T16" s="685"/>
      <c r="U16" s="685"/>
      <c r="V16" s="685"/>
      <c r="W16" s="685"/>
      <c r="X16" s="685"/>
      <c r="Y16" s="685"/>
      <c r="Z16" s="685"/>
      <c r="AA16" s="685"/>
      <c r="AB16" s="685"/>
      <c r="AC16" s="685"/>
      <c r="AD16" s="685"/>
      <c r="AE16" s="5"/>
      <c r="AF16" s="5"/>
      <c r="AG16" s="5"/>
      <c r="AH16" s="5"/>
      <c r="AI16" s="3"/>
      <c r="AJ16" s="3"/>
      <c r="AK16" s="3"/>
      <c r="AL16" s="3"/>
      <c r="AM16" s="3"/>
      <c r="AN16" s="3"/>
      <c r="AO16" s="3"/>
      <c r="AP16" s="3"/>
    </row>
    <row r="17" spans="1:42" ht="15" customHeight="1">
      <c r="A17" s="13"/>
      <c r="B17" s="45"/>
      <c r="C17" s="45"/>
      <c r="D17" s="45"/>
      <c r="E17" s="45"/>
      <c r="F17" s="5"/>
      <c r="G17" s="5"/>
      <c r="H17" s="5"/>
      <c r="I17" s="5"/>
      <c r="J17" s="5"/>
      <c r="K17" s="674"/>
      <c r="L17" s="685"/>
      <c r="M17" s="685"/>
      <c r="N17" s="685"/>
      <c r="O17" s="685"/>
      <c r="P17" s="685"/>
      <c r="Q17" s="685"/>
      <c r="R17" s="685"/>
      <c r="S17" s="685"/>
      <c r="T17" s="685"/>
      <c r="U17" s="685"/>
      <c r="V17" s="685"/>
      <c r="W17" s="685"/>
      <c r="X17" s="685"/>
      <c r="Y17" s="685"/>
      <c r="Z17" s="685"/>
      <c r="AA17" s="685"/>
      <c r="AB17" s="685"/>
      <c r="AC17" s="685"/>
      <c r="AD17" s="685"/>
      <c r="AE17" s="5"/>
      <c r="AF17" s="5"/>
      <c r="AG17" s="5"/>
      <c r="AH17" s="5"/>
      <c r="AI17" s="3"/>
      <c r="AJ17" s="3"/>
      <c r="AK17" s="3"/>
      <c r="AL17" s="3"/>
      <c r="AM17" s="3"/>
      <c r="AN17" s="3"/>
      <c r="AO17" s="3"/>
      <c r="AP17" s="3"/>
    </row>
    <row r="18" spans="1:42" ht="15" customHeight="1">
      <c r="A18" s="4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3"/>
      <c r="AJ18" s="3"/>
      <c r="AK18" s="3"/>
      <c r="AL18" s="3"/>
      <c r="AM18" s="3"/>
      <c r="AN18" s="3"/>
      <c r="AO18" s="3"/>
      <c r="AP18" s="3"/>
    </row>
    <row r="19" spans="1:42" ht="15" customHeight="1">
      <c r="A19" s="13" t="s">
        <v>19</v>
      </c>
      <c r="B19" s="689" t="s">
        <v>25</v>
      </c>
      <c r="C19" s="689"/>
      <c r="D19" s="689"/>
      <c r="E19" s="689"/>
      <c r="F19" s="5"/>
      <c r="G19" s="5"/>
      <c r="H19" s="5"/>
      <c r="I19" s="5"/>
      <c r="J19" s="5"/>
      <c r="K19" s="674"/>
      <c r="L19" s="685"/>
      <c r="M19" s="685"/>
      <c r="N19" s="685"/>
      <c r="O19" s="685"/>
      <c r="P19" s="685"/>
      <c r="Q19" s="685"/>
      <c r="R19" s="685"/>
      <c r="S19" s="685"/>
      <c r="T19" s="685"/>
      <c r="U19" s="685"/>
      <c r="V19" s="685"/>
      <c r="W19" s="685"/>
      <c r="X19" s="685"/>
      <c r="Y19" s="685"/>
      <c r="Z19" s="685"/>
      <c r="AA19" s="685"/>
      <c r="AB19" s="685"/>
      <c r="AC19" s="685"/>
      <c r="AD19" s="685"/>
      <c r="AE19" s="5"/>
      <c r="AF19" s="5"/>
      <c r="AG19" s="5"/>
      <c r="AH19" s="5"/>
      <c r="AI19" s="3"/>
      <c r="AJ19" s="3"/>
      <c r="AK19" s="3"/>
      <c r="AL19" s="3"/>
      <c r="AM19" s="3"/>
      <c r="AN19" s="3"/>
      <c r="AO19" s="3"/>
      <c r="AP19" s="3"/>
    </row>
    <row r="20" spans="1:42" ht="15" customHeight="1">
      <c r="A20" s="44"/>
      <c r="B20" s="5"/>
      <c r="C20" s="5"/>
      <c r="D20" s="5"/>
      <c r="E20" s="5"/>
      <c r="F20" s="5"/>
      <c r="G20" s="5"/>
      <c r="H20" s="5"/>
      <c r="I20" s="5"/>
      <c r="J20" s="5"/>
      <c r="K20" s="674"/>
      <c r="L20" s="685"/>
      <c r="M20" s="685"/>
      <c r="N20" s="685"/>
      <c r="O20" s="685"/>
      <c r="P20" s="685"/>
      <c r="Q20" s="685"/>
      <c r="R20" s="685"/>
      <c r="S20" s="685"/>
      <c r="T20" s="685"/>
      <c r="U20" s="685"/>
      <c r="V20" s="685"/>
      <c r="W20" s="685"/>
      <c r="X20" s="685"/>
      <c r="Y20" s="685"/>
      <c r="Z20" s="685"/>
      <c r="AA20" s="685"/>
      <c r="AB20" s="685"/>
      <c r="AC20" s="685"/>
      <c r="AD20" s="685"/>
      <c r="AE20" s="5"/>
      <c r="AF20" s="5"/>
      <c r="AG20" s="5"/>
      <c r="AH20" s="5"/>
      <c r="AI20" s="3"/>
      <c r="AJ20" s="3"/>
      <c r="AK20" s="3"/>
      <c r="AL20" s="3"/>
      <c r="AM20" s="3"/>
      <c r="AN20" s="3"/>
      <c r="AO20" s="3"/>
      <c r="AP20" s="3"/>
    </row>
    <row r="21" spans="1:42" ht="15" customHeight="1">
      <c r="A21" s="4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3"/>
      <c r="AJ21" s="3"/>
      <c r="AK21" s="3"/>
      <c r="AL21" s="3"/>
      <c r="AM21" s="3"/>
      <c r="AN21" s="3"/>
      <c r="AO21" s="3"/>
      <c r="AP21" s="3"/>
    </row>
    <row r="22" spans="1:42" ht="15" customHeight="1">
      <c r="A22" s="13" t="s">
        <v>20</v>
      </c>
      <c r="B22" s="689" t="s">
        <v>26</v>
      </c>
      <c r="C22" s="689"/>
      <c r="D22" s="689"/>
      <c r="E22" s="689"/>
      <c r="F22" s="12" t="s">
        <v>33</v>
      </c>
      <c r="G22" s="5"/>
      <c r="H22" s="5"/>
      <c r="I22" s="5"/>
      <c r="J22" s="5"/>
      <c r="K22" s="674"/>
      <c r="L22" s="685"/>
      <c r="M22" s="685"/>
      <c r="N22" s="685"/>
      <c r="O22" s="685"/>
      <c r="P22" s="685"/>
      <c r="Q22" s="685"/>
      <c r="R22" s="685"/>
      <c r="S22" s="685"/>
      <c r="T22" s="685"/>
      <c r="U22" s="685"/>
      <c r="V22" s="685"/>
      <c r="W22" s="685"/>
      <c r="X22" s="685"/>
      <c r="Y22" s="685"/>
      <c r="Z22" s="685"/>
      <c r="AA22" s="685"/>
      <c r="AB22" s="685"/>
      <c r="AC22" s="685"/>
      <c r="AD22" s="685"/>
      <c r="AE22" s="5"/>
      <c r="AF22" s="5"/>
      <c r="AG22" s="5"/>
      <c r="AH22" s="5"/>
      <c r="AI22" s="3"/>
      <c r="AJ22" s="3"/>
      <c r="AK22" s="3"/>
      <c r="AL22" s="3"/>
      <c r="AM22" s="3"/>
      <c r="AN22" s="3"/>
      <c r="AO22" s="3"/>
      <c r="AP22" s="3"/>
    </row>
    <row r="23" spans="1:42" ht="15" customHeight="1">
      <c r="A23" s="4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3"/>
      <c r="AJ23" s="3"/>
      <c r="AK23" s="3"/>
      <c r="AL23" s="3"/>
      <c r="AM23" s="3"/>
      <c r="AN23" s="3"/>
      <c r="AO23" s="3"/>
      <c r="AP23" s="3"/>
    </row>
    <row r="24" spans="1:42" ht="15" customHeight="1">
      <c r="A24" s="4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3"/>
      <c r="AJ24" s="3"/>
      <c r="AK24" s="3"/>
      <c r="AL24" s="3"/>
      <c r="AM24" s="3"/>
      <c r="AN24" s="3"/>
      <c r="AO24" s="3"/>
      <c r="AP24" s="3"/>
    </row>
    <row r="25" spans="1:42" ht="15" customHeight="1">
      <c r="A25" s="13" t="s">
        <v>21</v>
      </c>
      <c r="B25" s="689" t="s">
        <v>29</v>
      </c>
      <c r="C25" s="689"/>
      <c r="D25" s="689"/>
      <c r="E25" s="689"/>
      <c r="F25" s="5"/>
      <c r="G25" s="5"/>
      <c r="H25" s="5"/>
      <c r="I25" s="5"/>
      <c r="J25" s="5"/>
      <c r="K25" s="690"/>
      <c r="L25" s="690"/>
      <c r="M25" s="5" t="s">
        <v>5</v>
      </c>
      <c r="N25" s="5"/>
      <c r="O25" s="5"/>
      <c r="P25" s="5"/>
      <c r="Q25" s="5"/>
      <c r="R25" s="5"/>
      <c r="S25" s="5"/>
      <c r="T25" s="5"/>
      <c r="U25" s="5"/>
      <c r="V25" s="5"/>
      <c r="W25" s="5"/>
      <c r="X25" s="5"/>
      <c r="Y25" s="5"/>
      <c r="Z25" s="5"/>
      <c r="AA25" s="5"/>
      <c r="AB25" s="5"/>
      <c r="AC25" s="5"/>
      <c r="AD25" s="5"/>
      <c r="AE25" s="5"/>
      <c r="AF25" s="5"/>
      <c r="AG25" s="5"/>
      <c r="AH25" s="5"/>
      <c r="AI25" s="3"/>
      <c r="AJ25" s="3"/>
      <c r="AK25" s="3"/>
      <c r="AL25" s="3"/>
      <c r="AM25" s="3"/>
      <c r="AN25" s="3"/>
      <c r="AO25" s="3"/>
      <c r="AP25" s="3"/>
    </row>
    <row r="26" spans="1:42" ht="15" customHeight="1">
      <c r="A26" s="4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3"/>
      <c r="AJ26" s="3"/>
      <c r="AK26" s="3"/>
      <c r="AL26" s="3"/>
      <c r="AM26" s="3"/>
      <c r="AN26" s="3"/>
      <c r="AO26" s="3"/>
      <c r="AP26" s="3"/>
    </row>
    <row r="27" spans="1:42" ht="15" customHeight="1">
      <c r="A27" s="1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3"/>
      <c r="AJ27" s="3"/>
      <c r="AK27" s="3"/>
      <c r="AL27" s="3"/>
      <c r="AM27" s="3"/>
      <c r="AN27" s="3"/>
      <c r="AO27" s="3"/>
      <c r="AP27" s="3"/>
    </row>
    <row r="28" spans="1:42" ht="15" customHeight="1">
      <c r="A28" s="13" t="s">
        <v>22</v>
      </c>
      <c r="B28" s="689" t="s">
        <v>30</v>
      </c>
      <c r="C28" s="689"/>
      <c r="D28" s="689"/>
      <c r="E28" s="689"/>
      <c r="F28" s="5"/>
      <c r="G28" s="5"/>
      <c r="H28" s="5"/>
      <c r="I28" s="5"/>
      <c r="J28" s="5"/>
      <c r="K28" s="674"/>
      <c r="L28" s="685"/>
      <c r="M28" s="685"/>
      <c r="N28" s="685"/>
      <c r="O28" s="685"/>
      <c r="P28" s="685"/>
      <c r="Q28" s="685"/>
      <c r="R28" s="685"/>
      <c r="S28" s="685"/>
      <c r="T28" s="685"/>
      <c r="U28" s="685"/>
      <c r="V28" s="685"/>
      <c r="W28" s="685"/>
      <c r="X28" s="685"/>
      <c r="Y28" s="685"/>
      <c r="Z28" s="685"/>
      <c r="AA28" s="685"/>
      <c r="AB28" s="685"/>
      <c r="AC28" s="685"/>
      <c r="AD28" s="685"/>
      <c r="AE28" s="5"/>
      <c r="AF28" s="5"/>
      <c r="AG28" s="5"/>
      <c r="AH28" s="5"/>
      <c r="AI28" s="3"/>
      <c r="AJ28" s="3"/>
      <c r="AK28" s="3"/>
      <c r="AL28" s="3"/>
      <c r="AM28" s="3"/>
      <c r="AN28" s="3"/>
      <c r="AO28" s="3"/>
      <c r="AP28" s="3"/>
    </row>
    <row r="29" spans="1:42" ht="15" customHeight="1">
      <c r="A29" s="13"/>
      <c r="B29" s="5"/>
      <c r="C29" s="5"/>
      <c r="D29" s="5"/>
      <c r="E29" s="5"/>
      <c r="F29" s="5"/>
      <c r="G29" s="5"/>
      <c r="H29" s="5"/>
      <c r="I29" s="5"/>
      <c r="J29" s="5"/>
      <c r="K29" s="674"/>
      <c r="L29" s="685"/>
      <c r="M29" s="685"/>
      <c r="N29" s="685"/>
      <c r="O29" s="685"/>
      <c r="P29" s="685"/>
      <c r="Q29" s="685"/>
      <c r="R29" s="685"/>
      <c r="S29" s="685"/>
      <c r="T29" s="685"/>
      <c r="U29" s="685"/>
      <c r="V29" s="685"/>
      <c r="W29" s="685"/>
      <c r="X29" s="685"/>
      <c r="Y29" s="685"/>
      <c r="Z29" s="685"/>
      <c r="AA29" s="685"/>
      <c r="AB29" s="685"/>
      <c r="AC29" s="685"/>
      <c r="AD29" s="685"/>
      <c r="AE29" s="5"/>
      <c r="AF29" s="5"/>
      <c r="AG29" s="5"/>
      <c r="AH29" s="5"/>
      <c r="AI29" s="3"/>
      <c r="AJ29" s="3"/>
      <c r="AK29" s="3"/>
      <c r="AL29" s="3"/>
      <c r="AM29" s="3"/>
      <c r="AN29" s="3"/>
      <c r="AO29" s="3"/>
      <c r="AP29" s="3"/>
    </row>
    <row r="30" spans="1:42" ht="15" customHeight="1">
      <c r="A30" s="13"/>
      <c r="B30" s="5"/>
      <c r="C30" s="5"/>
      <c r="D30" s="5"/>
      <c r="E30" s="5"/>
      <c r="F30" s="5"/>
      <c r="G30" s="5"/>
      <c r="H30" s="5"/>
      <c r="I30" s="5"/>
      <c r="J30" s="5"/>
      <c r="K30" s="674"/>
      <c r="L30" s="685"/>
      <c r="M30" s="685"/>
      <c r="N30" s="685"/>
      <c r="O30" s="685"/>
      <c r="P30" s="685"/>
      <c r="Q30" s="685"/>
      <c r="R30" s="685"/>
      <c r="S30" s="685"/>
      <c r="T30" s="685"/>
      <c r="U30" s="685"/>
      <c r="V30" s="685"/>
      <c r="W30" s="685"/>
      <c r="X30" s="685"/>
      <c r="Y30" s="685"/>
      <c r="Z30" s="685"/>
      <c r="AA30" s="685"/>
      <c r="AB30" s="685"/>
      <c r="AC30" s="685"/>
      <c r="AD30" s="685"/>
      <c r="AE30" s="5"/>
      <c r="AF30" s="5"/>
      <c r="AG30" s="5"/>
      <c r="AH30" s="5"/>
      <c r="AI30" s="3"/>
      <c r="AJ30" s="3"/>
      <c r="AK30" s="3"/>
      <c r="AL30" s="3"/>
      <c r="AM30" s="3"/>
      <c r="AN30" s="3"/>
      <c r="AO30" s="3"/>
      <c r="AP30" s="3"/>
    </row>
    <row r="31" spans="1:42" ht="15" customHeight="1">
      <c r="A31" s="13"/>
      <c r="B31" s="5"/>
      <c r="C31" s="5"/>
      <c r="D31" s="5"/>
      <c r="E31" s="5"/>
      <c r="F31" s="5"/>
      <c r="G31" s="5"/>
      <c r="H31" s="5"/>
      <c r="I31" s="5"/>
      <c r="J31" s="5"/>
      <c r="K31" s="674"/>
      <c r="L31" s="685"/>
      <c r="M31" s="685"/>
      <c r="N31" s="685"/>
      <c r="O31" s="685"/>
      <c r="P31" s="685"/>
      <c r="Q31" s="685"/>
      <c r="R31" s="685"/>
      <c r="S31" s="685"/>
      <c r="T31" s="685"/>
      <c r="U31" s="685"/>
      <c r="V31" s="685"/>
      <c r="W31" s="685"/>
      <c r="X31" s="685"/>
      <c r="Y31" s="685"/>
      <c r="Z31" s="685"/>
      <c r="AA31" s="685"/>
      <c r="AB31" s="685"/>
      <c r="AC31" s="685"/>
      <c r="AD31" s="685"/>
      <c r="AE31" s="5"/>
      <c r="AF31" s="5"/>
      <c r="AG31" s="5"/>
      <c r="AH31" s="5"/>
      <c r="AI31" s="3"/>
      <c r="AJ31" s="3"/>
      <c r="AK31" s="3"/>
      <c r="AL31" s="3"/>
      <c r="AM31" s="3"/>
      <c r="AN31" s="3"/>
      <c r="AO31" s="3"/>
      <c r="AP31" s="3"/>
    </row>
    <row r="32" spans="1:42" ht="15" customHeight="1">
      <c r="A32" s="13"/>
      <c r="B32" s="5"/>
      <c r="C32" s="5"/>
      <c r="D32" s="5"/>
      <c r="E32" s="5"/>
      <c r="F32" s="5"/>
      <c r="G32" s="5"/>
      <c r="H32" s="5"/>
      <c r="I32" s="5"/>
      <c r="J32" s="5"/>
      <c r="K32" s="674"/>
      <c r="L32" s="685"/>
      <c r="M32" s="685"/>
      <c r="N32" s="685"/>
      <c r="O32" s="685"/>
      <c r="P32" s="685"/>
      <c r="Q32" s="685"/>
      <c r="R32" s="685"/>
      <c r="S32" s="685"/>
      <c r="T32" s="685"/>
      <c r="U32" s="685"/>
      <c r="V32" s="685"/>
      <c r="W32" s="685"/>
      <c r="X32" s="685"/>
      <c r="Y32" s="685"/>
      <c r="Z32" s="685"/>
      <c r="AA32" s="685"/>
      <c r="AB32" s="685"/>
      <c r="AC32" s="685"/>
      <c r="AD32" s="685"/>
      <c r="AE32" s="5"/>
      <c r="AF32" s="5"/>
      <c r="AG32" s="5"/>
      <c r="AH32" s="5"/>
      <c r="AI32" s="3"/>
      <c r="AJ32" s="3"/>
      <c r="AK32" s="3"/>
      <c r="AL32" s="3"/>
      <c r="AM32" s="3"/>
      <c r="AN32" s="3"/>
      <c r="AO32" s="3"/>
      <c r="AP32" s="3"/>
    </row>
    <row r="33" spans="1:42" ht="15" customHeight="1">
      <c r="A33" s="13"/>
      <c r="B33" s="5"/>
      <c r="C33" s="5"/>
      <c r="D33" s="5"/>
      <c r="E33" s="5"/>
      <c r="F33" s="5"/>
      <c r="G33" s="5"/>
      <c r="H33" s="5"/>
      <c r="I33" s="5"/>
      <c r="J33" s="5"/>
      <c r="K33" s="674"/>
      <c r="L33" s="685"/>
      <c r="M33" s="685"/>
      <c r="N33" s="685"/>
      <c r="O33" s="685"/>
      <c r="P33" s="685"/>
      <c r="Q33" s="685"/>
      <c r="R33" s="685"/>
      <c r="S33" s="685"/>
      <c r="T33" s="685"/>
      <c r="U33" s="685"/>
      <c r="V33" s="685"/>
      <c r="W33" s="685"/>
      <c r="X33" s="685"/>
      <c r="Y33" s="685"/>
      <c r="Z33" s="685"/>
      <c r="AA33" s="685"/>
      <c r="AB33" s="685"/>
      <c r="AC33" s="685"/>
      <c r="AD33" s="685"/>
      <c r="AE33" s="5"/>
      <c r="AF33" s="5"/>
      <c r="AG33" s="5"/>
      <c r="AH33" s="5"/>
      <c r="AI33" s="3"/>
      <c r="AJ33" s="3"/>
      <c r="AK33" s="3"/>
      <c r="AL33" s="3"/>
      <c r="AM33" s="3"/>
      <c r="AN33" s="3"/>
      <c r="AO33" s="3"/>
      <c r="AP33" s="3"/>
    </row>
    <row r="34" spans="1:42" ht="15" customHeight="1">
      <c r="A34" s="13"/>
      <c r="B34" s="5"/>
      <c r="C34" s="5"/>
      <c r="D34" s="5"/>
      <c r="E34" s="5"/>
      <c r="F34" s="5"/>
      <c r="G34" s="5"/>
      <c r="H34" s="5"/>
      <c r="I34" s="5"/>
      <c r="J34" s="5"/>
      <c r="K34" s="674"/>
      <c r="L34" s="685"/>
      <c r="M34" s="685"/>
      <c r="N34" s="685"/>
      <c r="O34" s="685"/>
      <c r="P34" s="685"/>
      <c r="Q34" s="685"/>
      <c r="R34" s="685"/>
      <c r="S34" s="685"/>
      <c r="T34" s="685"/>
      <c r="U34" s="685"/>
      <c r="V34" s="685"/>
      <c r="W34" s="685"/>
      <c r="X34" s="685"/>
      <c r="Y34" s="685"/>
      <c r="Z34" s="685"/>
      <c r="AA34" s="685"/>
      <c r="AB34" s="685"/>
      <c r="AC34" s="685"/>
      <c r="AD34" s="685"/>
      <c r="AE34" s="5"/>
      <c r="AF34" s="5"/>
      <c r="AG34" s="5"/>
      <c r="AH34" s="5"/>
      <c r="AI34" s="3"/>
      <c r="AJ34" s="3"/>
      <c r="AK34" s="3"/>
      <c r="AL34" s="3"/>
      <c r="AM34" s="3"/>
      <c r="AN34" s="3"/>
      <c r="AO34" s="3"/>
      <c r="AP34" s="3"/>
    </row>
    <row r="35" spans="1:42" ht="15" customHeight="1">
      <c r="A35" s="13"/>
      <c r="B35" s="5"/>
      <c r="C35" s="5"/>
      <c r="D35" s="5"/>
      <c r="E35" s="5"/>
      <c r="F35" s="5"/>
      <c r="G35" s="5"/>
      <c r="H35" s="5"/>
      <c r="I35" s="5"/>
      <c r="J35" s="5"/>
      <c r="K35" s="674"/>
      <c r="L35" s="685"/>
      <c r="M35" s="685"/>
      <c r="N35" s="685"/>
      <c r="O35" s="685"/>
      <c r="P35" s="685"/>
      <c r="Q35" s="685"/>
      <c r="R35" s="685"/>
      <c r="S35" s="685"/>
      <c r="T35" s="685"/>
      <c r="U35" s="685"/>
      <c r="V35" s="685"/>
      <c r="W35" s="685"/>
      <c r="X35" s="685"/>
      <c r="Y35" s="685"/>
      <c r="Z35" s="685"/>
      <c r="AA35" s="685"/>
      <c r="AB35" s="685"/>
      <c r="AC35" s="685"/>
      <c r="AD35" s="685"/>
      <c r="AE35" s="5"/>
      <c r="AF35" s="5"/>
      <c r="AG35" s="5"/>
      <c r="AH35" s="5"/>
      <c r="AI35" s="3"/>
      <c r="AJ35" s="3"/>
      <c r="AK35" s="3"/>
      <c r="AL35" s="3"/>
      <c r="AM35" s="3"/>
      <c r="AN35" s="3"/>
      <c r="AO35" s="3"/>
      <c r="AP35" s="3"/>
    </row>
    <row r="36" spans="1:42" ht="15" customHeight="1">
      <c r="A36" s="13"/>
      <c r="B36" s="5"/>
      <c r="C36" s="5"/>
      <c r="D36" s="5"/>
      <c r="E36" s="5"/>
      <c r="F36" s="5"/>
      <c r="G36" s="5"/>
      <c r="H36" s="5"/>
      <c r="I36" s="5"/>
      <c r="J36" s="5"/>
      <c r="K36" s="674"/>
      <c r="L36" s="685"/>
      <c r="M36" s="685"/>
      <c r="N36" s="685"/>
      <c r="O36" s="685"/>
      <c r="P36" s="685"/>
      <c r="Q36" s="685"/>
      <c r="R36" s="685"/>
      <c r="S36" s="685"/>
      <c r="T36" s="685"/>
      <c r="U36" s="685"/>
      <c r="V36" s="685"/>
      <c r="W36" s="685"/>
      <c r="X36" s="685"/>
      <c r="Y36" s="685"/>
      <c r="Z36" s="685"/>
      <c r="AA36" s="685"/>
      <c r="AB36" s="685"/>
      <c r="AC36" s="685"/>
      <c r="AD36" s="685"/>
      <c r="AE36" s="5"/>
      <c r="AF36" s="5"/>
      <c r="AG36" s="5"/>
      <c r="AH36" s="5"/>
      <c r="AI36" s="3"/>
      <c r="AJ36" s="3"/>
      <c r="AK36" s="3"/>
      <c r="AL36" s="3"/>
      <c r="AM36" s="3"/>
      <c r="AN36" s="3"/>
      <c r="AO36" s="3"/>
      <c r="AP36" s="3"/>
    </row>
    <row r="37" spans="1:42" ht="15" customHeight="1">
      <c r="A37" s="1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3"/>
      <c r="AJ37" s="3"/>
      <c r="AK37" s="3"/>
      <c r="AL37" s="3"/>
      <c r="AM37" s="3"/>
      <c r="AN37" s="3"/>
      <c r="AO37" s="3"/>
      <c r="AP37" s="3"/>
    </row>
    <row r="38" spans="1:42"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3"/>
      <c r="AJ38" s="3"/>
      <c r="AK38" s="3"/>
      <c r="AL38" s="3"/>
      <c r="AM38" s="3"/>
      <c r="AN38" s="3"/>
      <c r="AO38" s="3"/>
      <c r="AP38" s="3"/>
    </row>
    <row r="39" spans="1:42" ht="15" customHeight="1">
      <c r="A39" s="5" t="s">
        <v>34</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3"/>
      <c r="AJ39" s="3"/>
      <c r="AK39" s="3"/>
      <c r="AL39" s="3"/>
      <c r="AM39" s="3"/>
      <c r="AN39" s="3"/>
      <c r="AO39" s="3"/>
      <c r="AP39" s="3"/>
    </row>
    <row r="40" spans="1:42"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3"/>
      <c r="AJ40" s="3"/>
      <c r="AK40" s="3"/>
      <c r="AL40" s="3"/>
      <c r="AM40" s="3"/>
      <c r="AN40" s="3"/>
      <c r="AO40" s="3"/>
      <c r="AP40" s="3"/>
    </row>
    <row r="41" spans="1:42"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3"/>
      <c r="AJ41" s="3"/>
      <c r="AK41" s="3"/>
      <c r="AL41" s="3"/>
      <c r="AM41" s="3"/>
      <c r="AN41" s="3"/>
      <c r="AO41" s="3"/>
      <c r="AP41" s="3"/>
    </row>
    <row r="42" spans="1:42"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3"/>
      <c r="AJ42" s="3"/>
      <c r="AK42" s="3"/>
      <c r="AL42" s="3"/>
      <c r="AM42" s="3"/>
      <c r="AN42" s="3"/>
      <c r="AO42" s="3"/>
      <c r="AP42" s="3"/>
    </row>
    <row r="43" spans="1:42" ht="15" customHeight="1">
      <c r="A43" s="5"/>
      <c r="B43" s="5"/>
      <c r="C43" s="5"/>
      <c r="D43" s="5"/>
      <c r="E43" s="5"/>
      <c r="F43" s="5"/>
      <c r="G43" s="5"/>
      <c r="H43" s="5"/>
      <c r="I43" s="5"/>
      <c r="J43" s="5"/>
      <c r="K43" s="5"/>
      <c r="L43" s="5"/>
      <c r="M43" s="5"/>
      <c r="N43" s="5"/>
      <c r="O43" s="5"/>
      <c r="P43" s="5"/>
      <c r="Q43" s="5"/>
      <c r="R43" s="5"/>
      <c r="S43" s="5"/>
      <c r="T43" s="5"/>
      <c r="U43" s="5"/>
      <c r="V43" s="661" t="str">
        <f>'様式3-1'!$W$10</f>
        <v>令和  年  月  日</v>
      </c>
      <c r="W43" s="661"/>
      <c r="X43" s="661"/>
      <c r="Y43" s="661"/>
      <c r="Z43" s="661"/>
      <c r="AA43" s="661"/>
      <c r="AB43" s="661"/>
      <c r="AC43" s="661"/>
      <c r="AD43" s="661"/>
      <c r="AE43" s="661"/>
      <c r="AF43" s="661"/>
      <c r="AG43" s="5"/>
      <c r="AH43" s="5"/>
      <c r="AI43" s="3"/>
      <c r="AJ43" s="3"/>
      <c r="AK43" s="3"/>
      <c r="AL43" s="3"/>
      <c r="AM43" s="3"/>
      <c r="AN43" s="3"/>
      <c r="AO43" s="3"/>
      <c r="AP43" s="3"/>
    </row>
    <row r="44" spans="1:42" ht="15" customHeight="1">
      <c r="A44" s="5"/>
      <c r="B44" s="5"/>
      <c r="C44" s="5"/>
      <c r="D44" s="5"/>
      <c r="E44" s="5"/>
      <c r="F44" s="5"/>
      <c r="G44" s="5"/>
      <c r="H44" s="5"/>
      <c r="I44" s="5"/>
      <c r="J44" s="5"/>
      <c r="K44" s="5"/>
      <c r="L44" s="5"/>
      <c r="M44" s="5"/>
      <c r="N44" s="5"/>
      <c r="O44" s="5"/>
      <c r="P44" s="5"/>
      <c r="Q44" s="5"/>
      <c r="R44" s="5"/>
      <c r="S44" s="5"/>
      <c r="T44" s="5"/>
      <c r="U44" s="5"/>
      <c r="V44" s="686"/>
      <c r="W44" s="686"/>
      <c r="X44" s="686"/>
      <c r="Y44" s="686"/>
      <c r="Z44" s="686"/>
      <c r="AA44" s="686"/>
      <c r="AB44" s="686"/>
      <c r="AC44" s="686"/>
      <c r="AD44" s="686"/>
      <c r="AE44" s="686"/>
      <c r="AF44" s="5"/>
      <c r="AG44" s="5"/>
      <c r="AH44" s="5"/>
      <c r="AI44" s="3"/>
      <c r="AJ44" s="3"/>
      <c r="AK44" s="3"/>
      <c r="AL44" s="3"/>
      <c r="AM44" s="3"/>
      <c r="AN44" s="3"/>
      <c r="AO44" s="3"/>
      <c r="AP44" s="3"/>
    </row>
    <row r="45" spans="1:42" ht="15" customHeight="1">
      <c r="A45" s="5"/>
      <c r="B45" s="5"/>
      <c r="C45" s="5"/>
      <c r="D45" s="5"/>
      <c r="E45" s="5"/>
      <c r="F45" s="5"/>
      <c r="G45" s="5"/>
      <c r="H45" s="5"/>
      <c r="I45" s="5"/>
      <c r="J45" s="5"/>
      <c r="K45" s="5"/>
      <c r="L45" s="5"/>
      <c r="M45" s="5"/>
      <c r="N45" s="5"/>
      <c r="O45" s="5"/>
      <c r="P45" s="5"/>
      <c r="Q45" s="5"/>
      <c r="R45" s="655" t="str">
        <f>IF(V45=0,"氏　名","")</f>
        <v>氏　名</v>
      </c>
      <c r="S45" s="655"/>
      <c r="T45" s="655"/>
      <c r="U45" s="44"/>
      <c r="V45" s="687">
        <f>'様式3-1'!$Q$41</f>
        <v>0</v>
      </c>
      <c r="W45" s="687"/>
      <c r="X45" s="687"/>
      <c r="Y45" s="687"/>
      <c r="Z45" s="687"/>
      <c r="AA45" s="687"/>
      <c r="AB45" s="687"/>
      <c r="AC45" s="687"/>
      <c r="AD45" s="688"/>
      <c r="AE45" s="688"/>
      <c r="AF45" s="5" t="s">
        <v>8</v>
      </c>
      <c r="AG45" s="5"/>
      <c r="AH45" s="5"/>
      <c r="AI45" s="3"/>
      <c r="AJ45" s="3"/>
      <c r="AK45" s="3"/>
      <c r="AL45" s="3"/>
      <c r="AM45" s="3"/>
      <c r="AN45" s="3"/>
      <c r="AO45" s="3"/>
      <c r="AP45" s="3"/>
    </row>
    <row r="46" spans="1:42" ht="1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3"/>
      <c r="AJ46" s="3"/>
      <c r="AK46" s="3"/>
      <c r="AL46" s="3"/>
      <c r="AM46" s="3"/>
      <c r="AN46" s="3"/>
      <c r="AO46" s="3"/>
      <c r="AP46" s="3"/>
    </row>
    <row r="47" spans="1:42"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3"/>
      <c r="AJ47" s="3"/>
      <c r="AK47" s="3"/>
      <c r="AL47" s="3"/>
      <c r="AM47" s="3"/>
      <c r="AN47" s="3"/>
      <c r="AO47" s="3"/>
      <c r="AP47" s="3"/>
    </row>
    <row r="48" spans="1:42"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3"/>
      <c r="AJ48" s="3"/>
      <c r="AK48" s="3"/>
      <c r="AL48" s="3"/>
      <c r="AM48" s="3"/>
      <c r="AN48" s="3"/>
      <c r="AO48" s="3"/>
      <c r="AP48" s="3"/>
    </row>
    <row r="49" spans="1:42"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3"/>
      <c r="AJ49" s="3"/>
      <c r="AK49" s="3"/>
      <c r="AL49" s="3"/>
      <c r="AM49" s="3"/>
      <c r="AN49" s="3"/>
      <c r="AO49" s="3"/>
      <c r="AP49" s="3"/>
    </row>
    <row r="50" spans="1:42"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ustomHeight="1"/>
    <row r="87" spans="1:42" ht="15" customHeight="1"/>
    <row r="88" spans="1:42" ht="15" customHeight="1"/>
    <row r="89" spans="1:42" ht="15" customHeight="1"/>
    <row r="90" spans="1:42" ht="15" customHeight="1"/>
    <row r="91" spans="1:42" ht="15" customHeight="1"/>
    <row r="92" spans="1:42" ht="15" customHeight="1"/>
    <row r="93" spans="1:42" ht="15" customHeight="1"/>
    <row r="94" spans="1:42" ht="15" customHeight="1"/>
    <row r="95" spans="1:42" ht="15" customHeight="1"/>
    <row r="96" spans="1:4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sheetData>
  <mergeCells count="29">
    <mergeCell ref="B25:E25"/>
    <mergeCell ref="K25:L25"/>
    <mergeCell ref="B12:E12"/>
    <mergeCell ref="B22:E22"/>
    <mergeCell ref="K28:AD28"/>
    <mergeCell ref="O13:Y13"/>
    <mergeCell ref="K29:AD29"/>
    <mergeCell ref="K30:AD30"/>
    <mergeCell ref="K31:AD31"/>
    <mergeCell ref="K32:AD32"/>
    <mergeCell ref="B28:E28"/>
    <mergeCell ref="A5:AG6"/>
    <mergeCell ref="K22:AD22"/>
    <mergeCell ref="B16:E16"/>
    <mergeCell ref="B19:E19"/>
    <mergeCell ref="K16:AD16"/>
    <mergeCell ref="K17:AD17"/>
    <mergeCell ref="K19:AD19"/>
    <mergeCell ref="K20:AD20"/>
    <mergeCell ref="AA13:AB13"/>
    <mergeCell ref="K12:R12"/>
    <mergeCell ref="K33:AD33"/>
    <mergeCell ref="R45:T45"/>
    <mergeCell ref="V44:AE44"/>
    <mergeCell ref="V45:AE45"/>
    <mergeCell ref="V43:AF43"/>
    <mergeCell ref="K36:AD36"/>
    <mergeCell ref="K34:AD34"/>
    <mergeCell ref="K35:AD35"/>
  </mergeCells>
  <phoneticPr fontId="1"/>
  <conditionalFormatting sqref="V43">
    <cfRule type="expression" dxfId="206" priority="1" stopIfTrue="1">
      <formula>AND(V43&gt;=43831,V43&lt;=46752,MONTH(V43)&gt;=10,DAY(V43)&gt;=10)</formula>
    </cfRule>
    <cfRule type="expression" dxfId="205" priority="2" stopIfTrue="1">
      <formula>AND(V43&gt;=43831,V43&lt;=46752,MONTH(V43)&gt;=10,DAY(V43)&lt;10)</formula>
    </cfRule>
    <cfRule type="expression" dxfId="204" priority="3" stopIfTrue="1">
      <formula>AND(V43&gt;=43831,V43&lt;=46752,MONTH(V43)&lt;10,DAY(V43)&gt;=10)</formula>
    </cfRule>
    <cfRule type="expression" dxfId="203" priority="4" stopIfTrue="1">
      <formula>AND(V43&gt;=43831,V43&lt;=46752,MONTH(V43)&lt;10,DAY(V43)&lt;10)</formula>
    </cfRule>
    <cfRule type="expression" dxfId="202" priority="5" stopIfTrue="1">
      <formula>AND(V43&gt;=43586,V43&lt;=43830,MONTH(V43)&gt;=10,DAY(V43)&gt;=10)</formula>
    </cfRule>
    <cfRule type="expression" dxfId="201" priority="6" stopIfTrue="1">
      <formula>AND(V43&gt;=43586,V43&lt;=43830,MONTH(V43)&gt;=10,DAY(V43)&lt;10)</formula>
    </cfRule>
    <cfRule type="expression" dxfId="200" priority="7" stopIfTrue="1">
      <formula>AND(V43&gt;=43586,V43&lt;=43830,MONTH(V43)&lt;10,DAY(V43)&gt;=10)</formula>
    </cfRule>
    <cfRule type="expression" dxfId="199" priority="8" stopIfTrue="1">
      <formula>AND(V43&gt;=43586,V43&lt;=43830,MONTH(V43)&lt;10,DAY(V43)&lt;10)</formula>
    </cfRule>
    <cfRule type="expression" dxfId="198" priority="9" stopIfTrue="1">
      <formula>AND(MONTH(V43)&gt;=10,DAY(V43)&gt;=10)</formula>
    </cfRule>
    <cfRule type="expression" dxfId="197" priority="10" stopIfTrue="1">
      <formula>AND(MONTH(V43)&lt;10,DAY(V43)&gt;=10)</formula>
    </cfRule>
    <cfRule type="expression" dxfId="196" priority="11" stopIfTrue="1">
      <formula>AND(MONTH(V43)&lt;10,DAY(V43)&lt;10)</formula>
    </cfRule>
    <cfRule type="expression" dxfId="195" priority="12" stopIfTrue="1">
      <formula>AND(MONTH(V43)&gt;=10,DAY(V43)&lt;10)</formula>
    </cfRule>
  </conditionalFormatting>
  <dataValidations count="3">
    <dataValidation imeMode="hiragana" allowBlank="1" showInputMessage="1" showErrorMessage="1" sqref="V44:AE45 K28:AD36 K22:AD22 K19:AD20 K16:AD17 K12:R12"/>
    <dataValidation imeMode="off" allowBlank="1" showInputMessage="1" showErrorMessage="1" sqref="K25:L25 AA13:AB13"/>
    <dataValidation imeMode="off" allowBlank="1" showInputMessage="1" showErrorMessage="1" promptTitle="生年月日" prompt="0000/00/00で入力" sqref="O13:Y13"/>
  </dataValidations>
  <pageMargins left="0.9055118110236221" right="0.5118110236220472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218"/>
  <sheetViews>
    <sheetView view="pageBreakPreview" topLeftCell="A19" zoomScaleNormal="100" zoomScaleSheetLayoutView="100" workbookViewId="0">
      <selection activeCell="C30" sqref="C30"/>
    </sheetView>
  </sheetViews>
  <sheetFormatPr defaultRowHeight="13.5"/>
  <cols>
    <col min="1" max="95" width="2.625" customWidth="1"/>
  </cols>
  <sheetData>
    <row r="1" spans="1:41" ht="15" customHeight="1">
      <c r="A1" s="73" t="str">
        <f>IF(W10="令和  年  月  日","様式４－１","")</f>
        <v>様式４－１</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c r="AO3" s="3"/>
    </row>
    <row r="4" spans="1:4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c r="AO4" s="3"/>
    </row>
    <row r="5" spans="1:41" ht="15" customHeight="1">
      <c r="A5" s="660" t="s">
        <v>94</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c r="AO6" s="3"/>
    </row>
    <row r="7" spans="1:41" ht="15" customHeight="1">
      <c r="A7" s="5"/>
      <c r="B7" s="5"/>
      <c r="C7" s="5"/>
      <c r="D7" s="5"/>
      <c r="E7" s="5"/>
      <c r="F7" s="5"/>
      <c r="G7" s="5"/>
      <c r="H7" s="5"/>
      <c r="I7" s="5"/>
      <c r="J7" s="5"/>
      <c r="K7" s="5"/>
      <c r="L7" s="5"/>
      <c r="M7" s="5"/>
      <c r="N7" s="5"/>
      <c r="O7" s="5"/>
      <c r="P7" s="5"/>
      <c r="Q7" s="5"/>
      <c r="R7" s="5"/>
      <c r="S7" s="5"/>
      <c r="T7" s="5"/>
      <c r="U7" s="5"/>
      <c r="V7" s="5"/>
      <c r="W7" s="6"/>
      <c r="X7" s="6"/>
      <c r="Y7" s="6"/>
      <c r="Z7" s="6"/>
      <c r="AA7" s="6"/>
      <c r="AB7" s="6"/>
      <c r="AC7" s="6"/>
      <c r="AD7" s="6"/>
      <c r="AE7" s="6"/>
      <c r="AF7" s="6"/>
      <c r="AG7" s="6"/>
      <c r="AH7" s="3"/>
      <c r="AI7" s="3"/>
      <c r="AJ7" s="3"/>
      <c r="AK7" s="3"/>
      <c r="AL7" s="3"/>
      <c r="AM7" s="3"/>
      <c r="AN7" s="3"/>
      <c r="AO7" s="3"/>
    </row>
    <row r="8" spans="1:41" ht="15" customHeight="1">
      <c r="A8" s="5"/>
      <c r="B8" s="5"/>
      <c r="C8" s="5"/>
      <c r="D8" s="5"/>
      <c r="E8" s="5"/>
      <c r="F8" s="5"/>
      <c r="G8" s="5"/>
      <c r="H8" s="5"/>
      <c r="I8" s="5"/>
      <c r="J8" s="5"/>
      <c r="K8" s="5"/>
      <c r="L8" s="5"/>
      <c r="M8" s="5"/>
      <c r="N8" s="5"/>
      <c r="O8" s="5"/>
      <c r="P8" s="5"/>
      <c r="Q8" s="5"/>
      <c r="R8" s="5"/>
      <c r="S8" s="5"/>
      <c r="T8" s="5"/>
      <c r="U8" s="5"/>
      <c r="V8" s="5"/>
      <c r="W8" s="6"/>
      <c r="X8" s="6"/>
      <c r="Y8" s="6"/>
      <c r="Z8" s="6"/>
      <c r="AA8" s="6"/>
      <c r="AB8" s="6"/>
      <c r="AC8" s="6"/>
      <c r="AD8" s="6"/>
      <c r="AE8" s="6"/>
      <c r="AF8" s="6"/>
      <c r="AG8" s="6"/>
      <c r="AH8" s="3"/>
      <c r="AI8" s="3"/>
      <c r="AJ8" s="3"/>
      <c r="AK8" s="3"/>
      <c r="AL8" s="3"/>
      <c r="AM8" s="3"/>
      <c r="AN8" s="3"/>
      <c r="AO8" s="3"/>
    </row>
    <row r="9" spans="1:4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3"/>
      <c r="AI9" s="3"/>
      <c r="AJ9" s="3"/>
      <c r="AK9" s="3"/>
      <c r="AL9" s="3"/>
      <c r="AM9" s="3"/>
      <c r="AN9" s="3"/>
      <c r="AO9" s="3"/>
    </row>
    <row r="10" spans="1:41" ht="15" customHeight="1">
      <c r="A10" s="5"/>
      <c r="B10" s="5"/>
      <c r="C10" s="5"/>
      <c r="D10" s="5"/>
      <c r="E10" s="5"/>
      <c r="F10" s="5"/>
      <c r="G10" s="5"/>
      <c r="H10" s="5"/>
      <c r="I10" s="5"/>
      <c r="J10" s="5"/>
      <c r="K10" s="5"/>
      <c r="L10" s="5"/>
      <c r="M10" s="5"/>
      <c r="N10" s="5"/>
      <c r="O10" s="5"/>
      <c r="P10" s="5"/>
      <c r="Q10" s="5"/>
      <c r="R10" s="5"/>
      <c r="S10" s="5"/>
      <c r="T10" s="5"/>
      <c r="U10" s="5"/>
      <c r="V10" s="5"/>
      <c r="W10" s="661" t="s">
        <v>1131</v>
      </c>
      <c r="X10" s="661"/>
      <c r="Y10" s="661"/>
      <c r="Z10" s="661"/>
      <c r="AA10" s="661"/>
      <c r="AB10" s="661"/>
      <c r="AC10" s="661"/>
      <c r="AD10" s="661"/>
      <c r="AE10" s="661"/>
      <c r="AF10" s="661"/>
      <c r="AG10" s="661"/>
      <c r="AH10" s="3"/>
      <c r="AI10" s="3"/>
      <c r="AJ10" s="3"/>
      <c r="AK10" s="3"/>
      <c r="AL10" s="3"/>
      <c r="AM10" s="3"/>
      <c r="AN10" s="3"/>
      <c r="AO10" s="3"/>
    </row>
    <row r="11" spans="1:41"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3"/>
      <c r="AI11" s="3"/>
      <c r="AJ11" s="3"/>
      <c r="AK11" s="3"/>
      <c r="AL11" s="3"/>
      <c r="AM11" s="3"/>
      <c r="AN11" s="3"/>
      <c r="AO11" s="3"/>
    </row>
    <row r="12" spans="1:41"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73" t="str">
        <f>IF(B15=0,"　（　発　注　者　）","")</f>
        <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73"/>
      <c r="B14" s="5" t="s">
        <v>241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c r="AO14" s="3"/>
    </row>
    <row r="15" spans="1:41" ht="15" customHeight="1">
      <c r="A15" s="5"/>
      <c r="B15" s="637" t="str">
        <f>様式1!$B$15</f>
        <v>独立行政法人国立病院機構○○病院</v>
      </c>
      <c r="C15" s="638"/>
      <c r="D15" s="638"/>
      <c r="E15" s="638"/>
      <c r="F15" s="638"/>
      <c r="G15" s="638"/>
      <c r="H15" s="638"/>
      <c r="I15" s="638"/>
      <c r="J15" s="638"/>
      <c r="K15" s="638"/>
      <c r="L15" s="638"/>
      <c r="M15" s="638"/>
      <c r="N15" s="638"/>
      <c r="O15" s="5"/>
      <c r="P15" s="5"/>
      <c r="Q15" s="5"/>
      <c r="R15" s="5"/>
      <c r="S15" s="5"/>
      <c r="T15" s="5"/>
      <c r="U15" s="5"/>
      <c r="V15" s="5"/>
      <c r="W15" s="5"/>
      <c r="X15" s="5"/>
      <c r="Y15" s="5"/>
      <c r="Z15" s="5"/>
      <c r="AA15" s="5"/>
      <c r="AB15" s="5"/>
      <c r="AC15" s="5"/>
      <c r="AD15" s="5"/>
      <c r="AE15" s="5"/>
      <c r="AF15" s="5"/>
      <c r="AG15" s="5"/>
      <c r="AH15" s="3"/>
      <c r="AI15" s="3"/>
      <c r="AJ15" s="3"/>
      <c r="AK15" s="3"/>
      <c r="AL15" s="3"/>
      <c r="AM15" s="3"/>
      <c r="AN15" s="3"/>
      <c r="AO15" s="3"/>
    </row>
    <row r="16" spans="1:41" ht="15" customHeight="1">
      <c r="A16" s="5"/>
      <c r="B16" s="670" t="str">
        <f>様式1!$B$16</f>
        <v>院長　○　○　○　○</v>
      </c>
      <c r="C16" s="670"/>
      <c r="D16" s="670"/>
      <c r="E16" s="670"/>
      <c r="F16" s="670"/>
      <c r="G16" s="670"/>
      <c r="H16" s="670"/>
      <c r="I16" s="670"/>
      <c r="J16" s="670"/>
      <c r="K16" s="670"/>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3"/>
      <c r="AI19" s="3"/>
      <c r="AJ19" s="3"/>
      <c r="AK19" s="3"/>
      <c r="AL19" s="3"/>
      <c r="AM19" s="3"/>
      <c r="AN19" s="3"/>
      <c r="AO19" s="3"/>
    </row>
    <row r="20" spans="1:41"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3"/>
      <c r="AI20" s="3"/>
      <c r="AJ20" s="3"/>
      <c r="AK20" s="3"/>
      <c r="AL20" s="3"/>
      <c r="AM20" s="3"/>
      <c r="AN20" s="3"/>
      <c r="AO20" s="3"/>
    </row>
    <row r="21" spans="1:41" ht="15" customHeight="1">
      <c r="A21" s="5"/>
      <c r="B21" s="5"/>
      <c r="C21" s="5"/>
      <c r="D21" s="5"/>
      <c r="E21" s="5"/>
      <c r="F21" s="5"/>
      <c r="G21" s="5"/>
      <c r="H21" s="5"/>
      <c r="I21" s="5"/>
      <c r="J21" s="5"/>
      <c r="K21" s="5"/>
      <c r="L21" s="5"/>
      <c r="M21" s="5"/>
      <c r="N21" s="5"/>
      <c r="O21" s="5"/>
      <c r="P21" s="5"/>
      <c r="Q21" s="5"/>
      <c r="R21" s="5"/>
      <c r="S21" s="5"/>
      <c r="T21" s="5"/>
      <c r="U21" s="5" t="s">
        <v>7</v>
      </c>
      <c r="V21" s="5"/>
      <c r="W21" s="5"/>
      <c r="X21" s="5"/>
      <c r="Y21" s="5"/>
      <c r="Z21" s="5"/>
      <c r="AA21" s="5"/>
      <c r="AB21" s="5"/>
      <c r="AC21" s="5"/>
      <c r="AD21" s="5"/>
      <c r="AE21" s="5"/>
      <c r="AF21" s="5"/>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66"/>
      <c r="P22" s="5"/>
      <c r="Q22" s="655" t="str">
        <f>IF(U22=0,"住　所","")</f>
        <v>住　所</v>
      </c>
      <c r="R22" s="655"/>
      <c r="S22" s="655"/>
      <c r="T22" s="66"/>
      <c r="U22" s="672">
        <f>様式1!$U$22</f>
        <v>0</v>
      </c>
      <c r="V22" s="673"/>
      <c r="W22" s="673"/>
      <c r="X22" s="673"/>
      <c r="Y22" s="673"/>
      <c r="Z22" s="673"/>
      <c r="AA22" s="673"/>
      <c r="AB22" s="673"/>
      <c r="AC22" s="673"/>
      <c r="AD22" s="673"/>
      <c r="AE22" s="673"/>
      <c r="AF22" s="673"/>
      <c r="AG22" s="5"/>
      <c r="AH22" s="3"/>
      <c r="AI22" s="3"/>
      <c r="AJ22" s="3"/>
      <c r="AK22" s="3"/>
      <c r="AL22" s="3"/>
      <c r="AM22" s="3"/>
      <c r="AN22" s="3"/>
      <c r="AO22" s="3"/>
    </row>
    <row r="23" spans="1:41" ht="15" customHeight="1">
      <c r="A23" s="5"/>
      <c r="B23" s="5"/>
      <c r="C23" s="5"/>
      <c r="D23" s="5"/>
      <c r="E23" s="5"/>
      <c r="F23" s="5"/>
      <c r="G23" s="5"/>
      <c r="H23" s="5"/>
      <c r="I23" s="68"/>
      <c r="J23" s="68"/>
      <c r="K23" s="5"/>
      <c r="L23" s="5"/>
      <c r="M23" s="5"/>
      <c r="N23" s="5"/>
      <c r="O23" s="5"/>
      <c r="P23" s="5"/>
      <c r="Q23" s="5"/>
      <c r="R23" s="5"/>
      <c r="S23" s="5"/>
      <c r="T23" s="5"/>
      <c r="U23" s="659"/>
      <c r="V23" s="659"/>
      <c r="W23" s="659"/>
      <c r="X23" s="659"/>
      <c r="Y23" s="659"/>
      <c r="Z23" s="659"/>
      <c r="AA23" s="659"/>
      <c r="AB23" s="659"/>
      <c r="AC23" s="659"/>
      <c r="AD23" s="659"/>
      <c r="AE23" s="659"/>
      <c r="AF23" s="659"/>
      <c r="AG23" s="5"/>
      <c r="AH23" s="3"/>
      <c r="AI23" s="3"/>
      <c r="AJ23" s="3"/>
      <c r="AK23" s="3"/>
      <c r="AL23" s="3"/>
      <c r="AM23" s="3"/>
      <c r="AN23" s="3"/>
      <c r="AO23" s="3"/>
    </row>
    <row r="24" spans="1:41" ht="15" customHeight="1">
      <c r="A24" s="5"/>
      <c r="B24" s="5"/>
      <c r="C24" s="5"/>
      <c r="D24" s="5"/>
      <c r="E24" s="5"/>
      <c r="F24" s="5"/>
      <c r="G24" s="5"/>
      <c r="H24" s="5"/>
      <c r="I24" s="68"/>
      <c r="J24" s="68"/>
      <c r="K24" s="5"/>
      <c r="L24" s="5"/>
      <c r="M24" s="5"/>
      <c r="N24" s="5"/>
      <c r="O24" s="5"/>
      <c r="P24" s="5"/>
      <c r="Q24" s="5"/>
      <c r="R24" s="5"/>
      <c r="S24" s="5"/>
      <c r="T24" s="5"/>
      <c r="U24" s="668">
        <f>様式1!$U$24</f>
        <v>0</v>
      </c>
      <c r="V24" s="669"/>
      <c r="W24" s="669"/>
      <c r="X24" s="669"/>
      <c r="Y24" s="669"/>
      <c r="Z24" s="669"/>
      <c r="AA24" s="669"/>
      <c r="AB24" s="669"/>
      <c r="AC24" s="669"/>
      <c r="AD24" s="669"/>
      <c r="AE24" s="669"/>
      <c r="AF24" s="669"/>
      <c r="AG24" s="5"/>
      <c r="AH24" s="3"/>
      <c r="AI24" s="3"/>
      <c r="AJ24" s="3"/>
      <c r="AK24" s="3"/>
      <c r="AL24" s="3"/>
      <c r="AM24" s="3"/>
      <c r="AN24" s="3"/>
      <c r="AO24" s="3"/>
    </row>
    <row r="25" spans="1:41" ht="15" customHeight="1">
      <c r="A25" s="5"/>
      <c r="B25" s="5"/>
      <c r="C25" s="5"/>
      <c r="D25" s="5"/>
      <c r="E25" s="5"/>
      <c r="F25" s="5"/>
      <c r="G25" s="5"/>
      <c r="H25" s="5"/>
      <c r="I25" s="68"/>
      <c r="J25" s="68"/>
      <c r="K25" s="5"/>
      <c r="L25" s="5"/>
      <c r="M25" s="5"/>
      <c r="N25" s="5"/>
      <c r="O25" s="5"/>
      <c r="P25" s="5"/>
      <c r="Q25" s="5"/>
      <c r="R25" s="5"/>
      <c r="S25" s="5"/>
      <c r="T25" s="5"/>
      <c r="U25" s="668">
        <f>様式1!$U$25</f>
        <v>0</v>
      </c>
      <c r="V25" s="669"/>
      <c r="W25" s="669"/>
      <c r="X25" s="669"/>
      <c r="Y25" s="669"/>
      <c r="Z25" s="669"/>
      <c r="AA25" s="669"/>
      <c r="AB25" s="669"/>
      <c r="AC25" s="669"/>
      <c r="AD25" s="669"/>
      <c r="AE25" s="669"/>
      <c r="AF25" s="669"/>
      <c r="AG25" s="5"/>
      <c r="AH25" s="3"/>
      <c r="AI25" s="3"/>
      <c r="AJ25" s="3"/>
      <c r="AK25" s="3"/>
      <c r="AL25" s="3"/>
      <c r="AM25" s="3"/>
      <c r="AN25" s="3"/>
      <c r="AO25" s="3"/>
    </row>
    <row r="26" spans="1:41" ht="15" customHeight="1">
      <c r="A26" s="5"/>
      <c r="B26" s="5"/>
      <c r="C26" s="5"/>
      <c r="D26" s="5"/>
      <c r="E26" s="5"/>
      <c r="F26" s="5"/>
      <c r="G26" s="5"/>
      <c r="H26" s="5"/>
      <c r="I26" s="67"/>
      <c r="J26" s="67"/>
      <c r="K26" s="5"/>
      <c r="L26" s="5"/>
      <c r="M26" s="5"/>
      <c r="N26" s="5"/>
      <c r="O26" s="5"/>
      <c r="P26" s="5"/>
      <c r="Q26" s="655" t="str">
        <f>IF(U26=0,"氏　名","")</f>
        <v>氏　名</v>
      </c>
      <c r="R26" s="655"/>
      <c r="S26" s="655"/>
      <c r="T26" s="66"/>
      <c r="U26" s="670">
        <f>様式1!$U$26</f>
        <v>0</v>
      </c>
      <c r="V26" s="671"/>
      <c r="W26" s="671"/>
      <c r="X26" s="671"/>
      <c r="Y26" s="671"/>
      <c r="Z26" s="671"/>
      <c r="AA26" s="671"/>
      <c r="AB26" s="671"/>
      <c r="AC26" s="671"/>
      <c r="AD26" s="671"/>
      <c r="AE26" s="671"/>
      <c r="AF26" s="671"/>
      <c r="AG26" s="5" t="s">
        <v>8</v>
      </c>
      <c r="AH26" s="3"/>
      <c r="AI26" s="3"/>
      <c r="AJ26" s="3"/>
      <c r="AK26" s="3"/>
      <c r="AL26" s="3"/>
      <c r="AM26" s="3"/>
      <c r="AN26" s="3"/>
      <c r="AO26" s="3"/>
    </row>
    <row r="27" spans="1:41" ht="1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3"/>
      <c r="AI27" s="3"/>
      <c r="AJ27" s="3"/>
      <c r="AK27" s="3"/>
      <c r="AL27" s="3"/>
      <c r="AM27" s="3"/>
      <c r="AN27" s="3"/>
      <c r="AO27" s="3"/>
    </row>
    <row r="28" spans="1:41"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
      <c r="AI29" s="3"/>
      <c r="AJ29" s="3"/>
      <c r="AK29" s="3"/>
      <c r="AL29" s="3"/>
      <c r="AM29" s="3"/>
      <c r="AN29" s="3"/>
      <c r="AO29" s="3"/>
    </row>
    <row r="30" spans="1:41" ht="1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
      <c r="AI30" s="3"/>
      <c r="AJ30" s="3"/>
      <c r="AK30" s="3"/>
      <c r="AL30" s="3"/>
      <c r="AM30" s="3"/>
      <c r="AN30" s="3"/>
      <c r="AO30" s="3"/>
    </row>
    <row r="31" spans="1:41" ht="15" customHeight="1">
      <c r="A31" s="5"/>
      <c r="B31" s="5"/>
      <c r="C31" s="5"/>
      <c r="D31" s="667" t="s">
        <v>9</v>
      </c>
      <c r="E31" s="667"/>
      <c r="F31" s="667"/>
      <c r="G31" s="667"/>
      <c r="H31" s="667"/>
      <c r="I31" s="5"/>
      <c r="J31" s="675">
        <f>様式1!$J$32</f>
        <v>0</v>
      </c>
      <c r="K31" s="675"/>
      <c r="L31" s="675"/>
      <c r="M31" s="675"/>
      <c r="N31" s="675"/>
      <c r="O31" s="675"/>
      <c r="P31" s="675"/>
      <c r="Q31" s="675"/>
      <c r="R31" s="675"/>
      <c r="S31" s="675"/>
      <c r="T31" s="675"/>
      <c r="U31" s="675"/>
      <c r="V31" s="675"/>
      <c r="W31" s="675"/>
      <c r="X31" s="675"/>
      <c r="Y31" s="675"/>
      <c r="Z31" s="675"/>
      <c r="AA31" s="675"/>
      <c r="AB31" s="675"/>
      <c r="AC31" s="675"/>
      <c r="AD31" s="675"/>
      <c r="AE31" s="5"/>
      <c r="AF31" s="5"/>
      <c r="AG31" s="5"/>
      <c r="AH31" s="3"/>
      <c r="AI31" s="3"/>
      <c r="AJ31" s="3"/>
      <c r="AK31" s="3"/>
      <c r="AL31" s="3"/>
      <c r="AM31" s="3"/>
      <c r="AN31" s="3"/>
      <c r="AO31" s="3"/>
    </row>
    <row r="32" spans="1:41" ht="15" customHeight="1">
      <c r="A32" s="5"/>
      <c r="B32" s="5"/>
      <c r="C32" s="5"/>
      <c r="D32" s="5"/>
      <c r="E32" s="5"/>
      <c r="F32" s="5"/>
      <c r="G32" s="5"/>
      <c r="H32" s="5"/>
      <c r="I32" s="5"/>
      <c r="J32" s="676"/>
      <c r="K32" s="676"/>
      <c r="L32" s="676"/>
      <c r="M32" s="676"/>
      <c r="N32" s="676"/>
      <c r="O32" s="676"/>
      <c r="P32" s="676"/>
      <c r="Q32" s="676"/>
      <c r="R32" s="676"/>
      <c r="S32" s="676"/>
      <c r="T32" s="676"/>
      <c r="U32" s="676"/>
      <c r="V32" s="676"/>
      <c r="W32" s="676"/>
      <c r="X32" s="676"/>
      <c r="Y32" s="676"/>
      <c r="Z32" s="676"/>
      <c r="AA32" s="676"/>
      <c r="AB32" s="676"/>
      <c r="AC32" s="676"/>
      <c r="AD32" s="676"/>
      <c r="AE32" s="5"/>
      <c r="AF32" s="5"/>
      <c r="AG32" s="5"/>
      <c r="AH32" s="3"/>
      <c r="AI32" s="3"/>
      <c r="AJ32" s="3"/>
      <c r="AK32" s="3"/>
      <c r="AL32" s="3"/>
      <c r="AM32" s="3"/>
      <c r="AN32" s="3"/>
      <c r="AO32" s="3"/>
    </row>
    <row r="33" spans="1:41" ht="1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3"/>
      <c r="AI33" s="3"/>
      <c r="AJ33" s="3"/>
      <c r="AK33" s="3"/>
      <c r="AL33" s="3"/>
      <c r="AM33" s="3"/>
      <c r="AN33" s="3"/>
      <c r="AO33" s="3"/>
    </row>
    <row r="34" spans="1:41" ht="1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c r="AO34" s="3"/>
    </row>
    <row r="35" spans="1:41"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
      <c r="AI35" s="3"/>
      <c r="AJ35" s="3"/>
      <c r="AK35" s="3"/>
      <c r="AL35" s="3"/>
      <c r="AM35" s="3"/>
      <c r="AN35" s="3"/>
      <c r="AO35" s="3"/>
    </row>
    <row r="36" spans="1:41" ht="1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3"/>
      <c r="AI36" s="3"/>
      <c r="AJ36" s="3"/>
      <c r="AK36" s="3"/>
      <c r="AL36" s="3"/>
      <c r="AM36" s="3"/>
      <c r="AN36" s="3"/>
      <c r="AO36" s="3"/>
    </row>
    <row r="37" spans="1:41" ht="15" customHeight="1">
      <c r="A37" s="5"/>
      <c r="B37" s="5"/>
      <c r="C37" s="5" t="s">
        <v>95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c r="AO37" s="3"/>
    </row>
    <row r="38" spans="1:41"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
      <c r="AI38" s="3"/>
      <c r="AJ38" s="3"/>
      <c r="AK38" s="3"/>
      <c r="AL38" s="3"/>
      <c r="AM38" s="3"/>
      <c r="AN38" s="3"/>
      <c r="AO38" s="3"/>
    </row>
    <row r="39" spans="1:4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c r="B40" s="5"/>
      <c r="C40" s="695" t="s">
        <v>36</v>
      </c>
      <c r="D40" s="695"/>
      <c r="E40" s="695"/>
      <c r="F40" s="695" t="s">
        <v>35</v>
      </c>
      <c r="G40" s="695"/>
      <c r="H40" s="695"/>
      <c r="I40" s="695"/>
      <c r="J40" s="695"/>
      <c r="K40" s="695"/>
      <c r="L40" s="695"/>
      <c r="M40" s="695"/>
      <c r="N40" s="695"/>
      <c r="O40" s="695"/>
      <c r="P40" s="695"/>
      <c r="Q40" s="695"/>
      <c r="R40" s="695" t="s">
        <v>13</v>
      </c>
      <c r="S40" s="695"/>
      <c r="T40" s="695"/>
      <c r="U40" s="695"/>
      <c r="V40" s="695"/>
      <c r="W40" s="695"/>
      <c r="X40" s="695"/>
      <c r="Y40" s="695"/>
      <c r="Z40" s="695"/>
      <c r="AA40" s="695"/>
      <c r="AB40" s="695"/>
      <c r="AC40" s="695"/>
      <c r="AD40" s="695"/>
      <c r="AE40" s="5"/>
      <c r="AF40" s="5"/>
      <c r="AG40" s="5"/>
      <c r="AH40" s="3"/>
      <c r="AI40" s="3"/>
      <c r="AJ40" s="3"/>
      <c r="AK40" s="3"/>
      <c r="AL40" s="3"/>
      <c r="AM40" s="3"/>
      <c r="AN40" s="3"/>
      <c r="AO40" s="3"/>
    </row>
    <row r="41" spans="1:41" ht="15" customHeight="1" thickBot="1">
      <c r="A41" s="5"/>
      <c r="B41" s="5"/>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5"/>
      <c r="AF41" s="5"/>
      <c r="AG41" s="5"/>
      <c r="AH41" s="3"/>
      <c r="AI41" s="3"/>
      <c r="AJ41" s="3"/>
      <c r="AK41" s="3"/>
      <c r="AL41" s="3"/>
      <c r="AM41" s="3"/>
      <c r="AN41" s="3"/>
      <c r="AO41" s="3"/>
    </row>
    <row r="42" spans="1:41" ht="15" customHeight="1" thickTop="1">
      <c r="A42" s="5"/>
      <c r="B42" s="5"/>
      <c r="C42" s="697" t="s">
        <v>37</v>
      </c>
      <c r="D42" s="697"/>
      <c r="E42" s="697"/>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5"/>
      <c r="AF42" s="5"/>
      <c r="AG42" s="5"/>
      <c r="AH42" s="3"/>
      <c r="AI42" s="3"/>
      <c r="AJ42" s="3"/>
      <c r="AK42" s="3"/>
      <c r="AL42" s="3"/>
      <c r="AM42" s="3"/>
      <c r="AN42" s="3"/>
      <c r="AO42" s="3"/>
    </row>
    <row r="43" spans="1:41" ht="15" customHeight="1">
      <c r="A43" s="5"/>
      <c r="B43" s="5"/>
      <c r="C43" s="695"/>
      <c r="D43" s="695"/>
      <c r="E43" s="695"/>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5"/>
      <c r="AF43" s="5"/>
      <c r="AG43" s="5"/>
      <c r="AH43" s="3"/>
      <c r="AI43" s="3"/>
      <c r="AJ43" s="3"/>
      <c r="AK43" s="3"/>
      <c r="AL43" s="3"/>
      <c r="AM43" s="3"/>
      <c r="AN43" s="3"/>
      <c r="AO43" s="3"/>
    </row>
    <row r="44" spans="1:41" ht="15" customHeight="1">
      <c r="A44" s="5"/>
      <c r="B44" s="5"/>
      <c r="C44" s="695" t="s">
        <v>38</v>
      </c>
      <c r="D44" s="695"/>
      <c r="E44" s="695"/>
      <c r="F44" s="693"/>
      <c r="G44" s="693"/>
      <c r="H44" s="693"/>
      <c r="I44" s="693"/>
      <c r="J44" s="693"/>
      <c r="K44" s="693"/>
      <c r="L44" s="693"/>
      <c r="M44" s="693"/>
      <c r="N44" s="693"/>
      <c r="O44" s="693"/>
      <c r="P44" s="693"/>
      <c r="Q44" s="693"/>
      <c r="R44" s="694"/>
      <c r="S44" s="694"/>
      <c r="T44" s="694"/>
      <c r="U44" s="694"/>
      <c r="V44" s="694"/>
      <c r="W44" s="694"/>
      <c r="X44" s="694"/>
      <c r="Y44" s="694"/>
      <c r="Z44" s="694"/>
      <c r="AA44" s="694"/>
      <c r="AB44" s="694"/>
      <c r="AC44" s="694"/>
      <c r="AD44" s="694"/>
      <c r="AE44" s="5"/>
      <c r="AF44" s="5"/>
      <c r="AG44" s="5"/>
      <c r="AH44" s="3"/>
      <c r="AI44" s="3"/>
      <c r="AJ44" s="3"/>
      <c r="AK44" s="3"/>
      <c r="AL44" s="3"/>
      <c r="AM44" s="3"/>
      <c r="AN44" s="3"/>
      <c r="AO44" s="3"/>
    </row>
    <row r="45" spans="1:41" ht="15" customHeight="1">
      <c r="A45" s="5"/>
      <c r="B45" s="5"/>
      <c r="C45" s="695"/>
      <c r="D45" s="695"/>
      <c r="E45" s="695"/>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5"/>
      <c r="AF45" s="5"/>
      <c r="AG45" s="5"/>
      <c r="AH45" s="3"/>
      <c r="AI45" s="3"/>
      <c r="AJ45" s="3"/>
      <c r="AK45" s="3"/>
      <c r="AL45" s="3"/>
      <c r="AM45" s="3"/>
      <c r="AN45" s="3"/>
      <c r="AO45" s="3"/>
    </row>
    <row r="46" spans="1:41" ht="15" customHeight="1">
      <c r="A46" s="5"/>
      <c r="B46" s="5"/>
      <c r="C46" s="695" t="s">
        <v>39</v>
      </c>
      <c r="D46" s="695"/>
      <c r="E46" s="695"/>
      <c r="F46" s="693"/>
      <c r="G46" s="693"/>
      <c r="H46" s="693"/>
      <c r="I46" s="693"/>
      <c r="J46" s="693"/>
      <c r="K46" s="693"/>
      <c r="L46" s="693"/>
      <c r="M46" s="693"/>
      <c r="N46" s="693"/>
      <c r="O46" s="693"/>
      <c r="P46" s="693"/>
      <c r="Q46" s="693"/>
      <c r="R46" s="694"/>
      <c r="S46" s="694"/>
      <c r="T46" s="694"/>
      <c r="U46" s="694"/>
      <c r="V46" s="694"/>
      <c r="W46" s="694"/>
      <c r="X46" s="694"/>
      <c r="Y46" s="694"/>
      <c r="Z46" s="694"/>
      <c r="AA46" s="694"/>
      <c r="AB46" s="694"/>
      <c r="AC46" s="694"/>
      <c r="AD46" s="694"/>
      <c r="AE46" s="5"/>
      <c r="AF46" s="5"/>
      <c r="AG46" s="5"/>
      <c r="AH46" s="3"/>
      <c r="AI46" s="3"/>
      <c r="AJ46" s="3"/>
      <c r="AK46" s="3"/>
      <c r="AL46" s="3"/>
      <c r="AM46" s="3"/>
      <c r="AN46" s="3"/>
      <c r="AO46" s="3"/>
    </row>
    <row r="47" spans="1:41" ht="15" customHeight="1">
      <c r="A47" s="5"/>
      <c r="B47" s="5"/>
      <c r="C47" s="695"/>
      <c r="D47" s="695"/>
      <c r="E47" s="695"/>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5"/>
      <c r="AF47" s="5"/>
      <c r="AG47" s="5"/>
      <c r="AH47" s="3"/>
      <c r="AI47" s="3"/>
      <c r="AJ47" s="3"/>
      <c r="AK47" s="3"/>
      <c r="AL47" s="3"/>
      <c r="AM47" s="3"/>
      <c r="AN47" s="3"/>
      <c r="AO47" s="3"/>
    </row>
    <row r="48" spans="1:41"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
      <c r="AI48" s="3"/>
      <c r="AJ48" s="3"/>
      <c r="AK48" s="3"/>
      <c r="AL48" s="3"/>
      <c r="AM48" s="3"/>
      <c r="AN48" s="3"/>
      <c r="AO48" s="3"/>
    </row>
    <row r="49" spans="1:41" ht="15" customHeight="1">
      <c r="A49" s="5"/>
      <c r="B49" s="5"/>
      <c r="C49" s="12" t="s">
        <v>136</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
      <c r="AI49" s="3"/>
      <c r="AJ49" s="3"/>
      <c r="AK49" s="3"/>
      <c r="AL49" s="3"/>
      <c r="AM49" s="3"/>
      <c r="AN49" s="3"/>
      <c r="AO49" s="3"/>
    </row>
    <row r="50" spans="1:41"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
      <c r="AI50" s="3"/>
      <c r="AJ50" s="3"/>
      <c r="AK50" s="3"/>
      <c r="AL50" s="3"/>
      <c r="AM50" s="3"/>
      <c r="AN50" s="3"/>
      <c r="AO50" s="3"/>
    </row>
    <row r="51" spans="1:41"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
      <c r="AI51" s="3"/>
      <c r="AJ51" s="3"/>
      <c r="AK51" s="3"/>
      <c r="AL51" s="3"/>
      <c r="AM51" s="3"/>
      <c r="AN51" s="3"/>
      <c r="AO51" s="3"/>
    </row>
    <row r="52" spans="1:41"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3"/>
      <c r="AI55" s="3"/>
      <c r="AJ55" s="3"/>
      <c r="AK55" s="3"/>
      <c r="AL55" s="3"/>
      <c r="AM55" s="3"/>
      <c r="AN55" s="3"/>
      <c r="AO55" s="3"/>
    </row>
    <row r="56" spans="1:41"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c r="AO56" s="3"/>
    </row>
    <row r="57" spans="1:41"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row r="94" spans="1:41" ht="15" customHeight="1"/>
    <row r="95" spans="1:41" ht="15" customHeight="1"/>
    <row r="96" spans="1:4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sheetData>
  <mergeCells count="23">
    <mergeCell ref="U25:AF25"/>
    <mergeCell ref="Q26:S26"/>
    <mergeCell ref="U26:AF26"/>
    <mergeCell ref="A5:AG6"/>
    <mergeCell ref="B16:K16"/>
    <mergeCell ref="Q22:S22"/>
    <mergeCell ref="U24:AF24"/>
    <mergeCell ref="W10:AG10"/>
    <mergeCell ref="U22:AF23"/>
    <mergeCell ref="J31:AD32"/>
    <mergeCell ref="C40:E41"/>
    <mergeCell ref="F40:Q41"/>
    <mergeCell ref="R40:AD41"/>
    <mergeCell ref="C42:E43"/>
    <mergeCell ref="F42:Q43"/>
    <mergeCell ref="R42:AD43"/>
    <mergeCell ref="D31:H31"/>
    <mergeCell ref="F44:Q45"/>
    <mergeCell ref="R44:AD45"/>
    <mergeCell ref="C46:E47"/>
    <mergeCell ref="F46:Q47"/>
    <mergeCell ref="R46:AD47"/>
    <mergeCell ref="C44:E45"/>
  </mergeCells>
  <phoneticPr fontId="1"/>
  <conditionalFormatting sqref="W10">
    <cfRule type="expression" dxfId="194" priority="1" stopIfTrue="1">
      <formula>AND(W10&gt;=43831,W10&lt;=46752,MONTH(W10)&gt;=10,DAY(W10)&gt;=10)</formula>
    </cfRule>
    <cfRule type="expression" dxfId="193" priority="2" stopIfTrue="1">
      <formula>AND(W10&gt;=43831,W10&lt;=46752,MONTH(W10)&gt;=10,DAY(W10)&lt;10)</formula>
    </cfRule>
    <cfRule type="expression" dxfId="192" priority="3" stopIfTrue="1">
      <formula>AND(W10&gt;=43831,W10&lt;=46752,MONTH(W10)&lt;10,DAY(W10)&gt;=10)</formula>
    </cfRule>
    <cfRule type="expression" dxfId="191" priority="4" stopIfTrue="1">
      <formula>AND(W10&gt;=43831,W10&lt;=46752,MONTH(W10)&lt;10,DAY(W10)&lt;10)</formula>
    </cfRule>
    <cfRule type="expression" dxfId="190" priority="5" stopIfTrue="1">
      <formula>AND(W10&gt;=43586,W10&lt;=43830,MONTH(W10)&gt;=10,DAY(W10)&gt;=10)</formula>
    </cfRule>
    <cfRule type="expression" dxfId="189" priority="6" stopIfTrue="1">
      <formula>AND(W10&gt;=43586,W10&lt;=43830,MONTH(W10)&gt;=10,DAY(W10)&lt;10)</formula>
    </cfRule>
    <cfRule type="expression" dxfId="188" priority="7" stopIfTrue="1">
      <formula>AND(W10&gt;=43586,W10&lt;=43830,MONTH(W10)&lt;10,DAY(W10)&gt;=10)</formula>
    </cfRule>
    <cfRule type="expression" dxfId="187" priority="8" stopIfTrue="1">
      <formula>AND(W10&gt;=43586,W10&lt;=43830,MONTH(W10)&lt;10,DAY(W10)&lt;10)</formula>
    </cfRule>
    <cfRule type="expression" dxfId="186" priority="9" stopIfTrue="1">
      <formula>AND(MONTH(W10)&gt;=10,DAY(W10)&gt;=10)</formula>
    </cfRule>
    <cfRule type="expression" dxfId="185" priority="10" stopIfTrue="1">
      <formula>AND(MONTH(W10)&lt;10,DAY(W10)&gt;=10)</formula>
    </cfRule>
    <cfRule type="expression" dxfId="184" priority="11" stopIfTrue="1">
      <formula>AND(MONTH(W10)&lt;10,DAY(W10)&lt;10)</formula>
    </cfRule>
    <cfRule type="expression" dxfId="183" priority="12" stopIfTrue="1">
      <formula>AND(MONTH(W10)&gt;=10,DAY(W10)&lt;10)</formula>
    </cfRule>
  </conditionalFormatting>
  <dataValidations count="1">
    <dataValidation imeMode="hiragana" allowBlank="1" showInputMessage="1" showErrorMessage="1" sqref="F42:AD47"/>
  </dataValidations>
  <pageMargins left="0.9055118110236221" right="0.5118110236220472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211"/>
  <sheetViews>
    <sheetView view="pageBreakPreview" topLeftCell="A19" zoomScaleNormal="100" zoomScaleSheetLayoutView="100" workbookViewId="0">
      <selection activeCell="C30" sqref="C30"/>
    </sheetView>
  </sheetViews>
  <sheetFormatPr defaultRowHeight="13.5"/>
  <cols>
    <col min="1" max="96" width="2.625" customWidth="1"/>
  </cols>
  <sheetData>
    <row r="1" spans="1:42" ht="15" customHeight="1">
      <c r="A1" s="73" t="str">
        <f>IF(V43="令和  年  月  日","様式４－２","")</f>
        <v>様式４－２</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
      <c r="AJ1" s="3"/>
      <c r="AK1" s="3"/>
      <c r="AL1" s="3"/>
      <c r="AM1" s="3"/>
      <c r="AN1" s="3"/>
      <c r="AO1" s="3"/>
      <c r="AP1" s="3"/>
    </row>
    <row r="2" spans="1:42"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3"/>
      <c r="AJ2" s="3"/>
      <c r="AK2" s="3"/>
      <c r="AL2" s="3"/>
      <c r="AM2" s="3"/>
      <c r="AN2" s="3"/>
      <c r="AO2" s="3"/>
      <c r="AP2" s="3"/>
    </row>
    <row r="3" spans="1:42"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3"/>
      <c r="AJ3" s="3"/>
      <c r="AK3" s="3"/>
      <c r="AL3" s="3"/>
      <c r="AM3" s="3"/>
      <c r="AN3" s="3"/>
      <c r="AO3" s="3"/>
      <c r="AP3" s="3"/>
    </row>
    <row r="4" spans="1:42"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3"/>
      <c r="AJ4" s="3"/>
      <c r="AK4" s="3"/>
      <c r="AL4" s="3"/>
      <c r="AM4" s="3"/>
      <c r="AN4" s="3"/>
      <c r="AO4" s="3"/>
      <c r="AP4" s="3"/>
    </row>
    <row r="5" spans="1:42" ht="15" customHeight="1">
      <c r="A5" s="660" t="s">
        <v>96</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14"/>
      <c r="AI5" s="3"/>
      <c r="AJ5" s="3"/>
      <c r="AK5" s="3"/>
      <c r="AL5" s="3"/>
      <c r="AM5" s="3"/>
      <c r="AN5" s="3"/>
      <c r="AO5" s="3"/>
      <c r="AP5" s="3"/>
    </row>
    <row r="6" spans="1:42"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14"/>
      <c r="AI6" s="3"/>
      <c r="AJ6" s="3"/>
      <c r="AK6" s="3"/>
      <c r="AL6" s="3"/>
      <c r="AM6" s="3"/>
      <c r="AN6" s="3"/>
      <c r="AO6" s="3"/>
      <c r="AP6" s="3"/>
    </row>
    <row r="7" spans="1:42" ht="15" customHeight="1">
      <c r="A7" s="5"/>
      <c r="B7" s="5"/>
      <c r="C7" s="5"/>
      <c r="D7" s="5"/>
      <c r="E7" s="5"/>
      <c r="F7" s="5"/>
      <c r="G7" s="5"/>
      <c r="H7" s="5"/>
      <c r="I7" s="5"/>
      <c r="J7" s="5"/>
      <c r="K7" s="5"/>
      <c r="L7" s="5"/>
      <c r="M7" s="5"/>
      <c r="N7" s="5"/>
      <c r="O7" s="5"/>
      <c r="P7" s="5"/>
      <c r="Q7" s="5"/>
      <c r="R7" s="5"/>
      <c r="S7" s="5"/>
      <c r="T7" s="5"/>
      <c r="U7" s="5"/>
      <c r="V7" s="5"/>
      <c r="W7" s="5"/>
      <c r="X7" s="44"/>
      <c r="Y7" s="44"/>
      <c r="Z7" s="44"/>
      <c r="AA7" s="44"/>
      <c r="AB7" s="44"/>
      <c r="AC7" s="44"/>
      <c r="AD7" s="44"/>
      <c r="AE7" s="44"/>
      <c r="AF7" s="44"/>
      <c r="AG7" s="44"/>
      <c r="AH7" s="6"/>
      <c r="AI7" s="3"/>
      <c r="AJ7" s="3"/>
      <c r="AK7" s="3"/>
      <c r="AL7" s="3"/>
      <c r="AM7" s="3"/>
      <c r="AN7" s="3"/>
      <c r="AO7" s="3"/>
      <c r="AP7" s="3"/>
    </row>
    <row r="8" spans="1:42" ht="15" customHeight="1">
      <c r="A8" s="5"/>
      <c r="B8" s="5"/>
      <c r="C8" s="5"/>
      <c r="D8" s="5"/>
      <c r="E8" s="5"/>
      <c r="F8" s="5"/>
      <c r="G8" s="5"/>
      <c r="H8" s="5"/>
      <c r="I8" s="5"/>
      <c r="J8" s="5"/>
      <c r="K8" s="5"/>
      <c r="L8" s="5"/>
      <c r="M8" s="5"/>
      <c r="N8" s="5"/>
      <c r="O8" s="5"/>
      <c r="P8" s="5"/>
      <c r="Q8" s="5"/>
      <c r="R8" s="5"/>
      <c r="S8" s="5"/>
      <c r="T8" s="5"/>
      <c r="U8" s="5"/>
      <c r="V8" s="5"/>
      <c r="W8" s="5"/>
      <c r="X8" s="44"/>
      <c r="Y8" s="44"/>
      <c r="Z8" s="44"/>
      <c r="AA8" s="44"/>
      <c r="AB8" s="44"/>
      <c r="AC8" s="44"/>
      <c r="AD8" s="44"/>
      <c r="AE8" s="44"/>
      <c r="AF8" s="44"/>
      <c r="AG8" s="44"/>
      <c r="AH8" s="6"/>
      <c r="AI8" s="3"/>
      <c r="AJ8" s="3"/>
      <c r="AK8" s="3"/>
      <c r="AL8" s="3"/>
      <c r="AM8" s="3"/>
      <c r="AN8" s="3"/>
      <c r="AO8" s="3"/>
      <c r="AP8" s="3"/>
    </row>
    <row r="9" spans="1:42" ht="15" customHeight="1">
      <c r="A9" s="5"/>
      <c r="B9" s="5"/>
      <c r="C9" s="5"/>
      <c r="D9" s="5"/>
      <c r="E9" s="5"/>
      <c r="F9" s="5"/>
      <c r="G9" s="5"/>
      <c r="H9" s="5"/>
      <c r="I9" s="5"/>
      <c r="J9" s="5"/>
      <c r="K9" s="5"/>
      <c r="L9" s="5"/>
      <c r="M9" s="5"/>
      <c r="N9" s="5"/>
      <c r="O9" s="5"/>
      <c r="P9" s="5"/>
      <c r="Q9" s="5"/>
      <c r="R9" s="5"/>
      <c r="S9" s="5"/>
      <c r="T9" s="5"/>
      <c r="U9" s="5"/>
      <c r="V9" s="5"/>
      <c r="W9" s="5"/>
      <c r="X9" s="44"/>
      <c r="Y9" s="44"/>
      <c r="Z9" s="44"/>
      <c r="AA9" s="44"/>
      <c r="AB9" s="44"/>
      <c r="AC9" s="44"/>
      <c r="AD9" s="44"/>
      <c r="AE9" s="44"/>
      <c r="AF9" s="44"/>
      <c r="AG9" s="44"/>
      <c r="AH9" s="6"/>
      <c r="AI9" s="3"/>
      <c r="AJ9" s="3"/>
      <c r="AK9" s="3"/>
      <c r="AL9" s="3"/>
      <c r="AM9" s="3"/>
      <c r="AN9" s="3"/>
      <c r="AO9" s="3"/>
      <c r="AP9" s="3"/>
    </row>
    <row r="10" spans="1:42" ht="1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3"/>
      <c r="AJ10" s="3"/>
      <c r="AK10" s="3"/>
      <c r="AL10" s="3"/>
      <c r="AM10" s="3"/>
      <c r="AN10" s="3"/>
      <c r="AO10" s="3"/>
      <c r="AP10" s="3"/>
    </row>
    <row r="11" spans="1:42" ht="1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3"/>
      <c r="AJ11" s="3"/>
      <c r="AK11" s="3"/>
      <c r="AL11" s="3"/>
      <c r="AM11" s="3"/>
      <c r="AN11" s="3"/>
      <c r="AO11" s="3"/>
      <c r="AP11" s="3"/>
    </row>
    <row r="12" spans="1:42" ht="15" customHeight="1">
      <c r="A12" s="13" t="s">
        <v>17</v>
      </c>
      <c r="B12" s="689" t="s">
        <v>28</v>
      </c>
      <c r="C12" s="689"/>
      <c r="D12" s="689"/>
      <c r="E12" s="689"/>
      <c r="F12" s="5"/>
      <c r="G12" s="5"/>
      <c r="H12" s="5"/>
      <c r="I12" s="5"/>
      <c r="J12" s="5"/>
      <c r="K12" s="674"/>
      <c r="L12" s="674"/>
      <c r="M12" s="674"/>
      <c r="N12" s="674"/>
      <c r="O12" s="674"/>
      <c r="P12" s="674"/>
      <c r="Q12" s="674"/>
      <c r="R12" s="674"/>
      <c r="S12" s="5"/>
      <c r="T12" s="5"/>
      <c r="U12" s="5"/>
      <c r="V12" s="5"/>
      <c r="W12" s="5"/>
      <c r="X12" s="5"/>
      <c r="Y12" s="5"/>
      <c r="Z12" s="5"/>
      <c r="AA12" s="5"/>
      <c r="AB12" s="5"/>
      <c r="AC12" s="5"/>
      <c r="AD12" s="5"/>
      <c r="AE12" s="5"/>
      <c r="AF12" s="5"/>
      <c r="AG12" s="5"/>
      <c r="AH12" s="5"/>
      <c r="AI12" s="3"/>
      <c r="AJ12" s="3"/>
      <c r="AK12" s="3"/>
      <c r="AL12" s="3"/>
      <c r="AM12" s="3"/>
      <c r="AN12" s="3"/>
      <c r="AO12" s="3"/>
      <c r="AP12" s="3"/>
    </row>
    <row r="13" spans="1:42" ht="15" customHeight="1">
      <c r="A13" s="44"/>
      <c r="B13" s="5"/>
      <c r="C13" s="5"/>
      <c r="D13" s="5"/>
      <c r="E13" s="5"/>
      <c r="F13" s="5"/>
      <c r="G13" s="5"/>
      <c r="H13" s="5"/>
      <c r="I13" s="44"/>
      <c r="J13" s="44"/>
      <c r="K13" s="5" t="s">
        <v>24</v>
      </c>
      <c r="L13" s="44"/>
      <c r="M13" s="44"/>
      <c r="N13" s="44"/>
      <c r="O13" s="692"/>
      <c r="P13" s="692"/>
      <c r="Q13" s="692"/>
      <c r="R13" s="692"/>
      <c r="S13" s="692"/>
      <c r="T13" s="692"/>
      <c r="U13" s="692"/>
      <c r="V13" s="692"/>
      <c r="W13" s="692"/>
      <c r="X13" s="692"/>
      <c r="Y13" s="692"/>
      <c r="Z13" s="10" t="s">
        <v>31</v>
      </c>
      <c r="AA13" s="690" t="str">
        <f ca="1">IF(O13="","",DATEDIF($O$13,IF('様式4-1'!$W$10="令和　年　月　日",TODAY(),'様式4-1'!$W$10),"Y"))</f>
        <v/>
      </c>
      <c r="AB13" s="690"/>
      <c r="AC13" s="10" t="s">
        <v>32</v>
      </c>
      <c r="AD13" s="10"/>
      <c r="AE13" s="5"/>
      <c r="AF13" s="5"/>
      <c r="AG13" s="5"/>
      <c r="AH13" s="5"/>
      <c r="AI13" s="3"/>
      <c r="AJ13" s="3"/>
      <c r="AK13" s="3"/>
      <c r="AL13" s="3"/>
      <c r="AM13" s="3"/>
      <c r="AN13" s="3"/>
      <c r="AO13" s="3"/>
      <c r="AP13" s="3"/>
    </row>
    <row r="14" spans="1:42" ht="15" customHeight="1">
      <c r="A14" s="4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3"/>
      <c r="AJ14" s="3"/>
      <c r="AK14" s="3"/>
      <c r="AL14" s="3"/>
      <c r="AM14" s="3"/>
      <c r="AN14" s="3"/>
      <c r="AO14" s="3"/>
      <c r="AP14" s="3"/>
    </row>
    <row r="15" spans="1:42" ht="15" customHeight="1">
      <c r="A15" s="4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
      <c r="AJ15" s="3"/>
      <c r="AK15" s="3"/>
      <c r="AL15" s="3"/>
      <c r="AM15" s="3"/>
      <c r="AN15" s="3"/>
      <c r="AO15" s="3"/>
      <c r="AP15" s="3"/>
    </row>
    <row r="16" spans="1:42" ht="15" customHeight="1">
      <c r="A16" s="13" t="s">
        <v>18</v>
      </c>
      <c r="B16" s="689" t="s">
        <v>27</v>
      </c>
      <c r="C16" s="689"/>
      <c r="D16" s="689"/>
      <c r="E16" s="689"/>
      <c r="F16" s="5"/>
      <c r="G16" s="5"/>
      <c r="H16" s="5"/>
      <c r="I16" s="5"/>
      <c r="J16" s="5"/>
      <c r="K16" s="674"/>
      <c r="L16" s="685"/>
      <c r="M16" s="685"/>
      <c r="N16" s="685"/>
      <c r="O16" s="685"/>
      <c r="P16" s="685"/>
      <c r="Q16" s="685"/>
      <c r="R16" s="685"/>
      <c r="S16" s="685"/>
      <c r="T16" s="685"/>
      <c r="U16" s="685"/>
      <c r="V16" s="685"/>
      <c r="W16" s="685"/>
      <c r="X16" s="685"/>
      <c r="Y16" s="685"/>
      <c r="Z16" s="685"/>
      <c r="AA16" s="685"/>
      <c r="AB16" s="685"/>
      <c r="AC16" s="685"/>
      <c r="AD16" s="685"/>
      <c r="AE16" s="5"/>
      <c r="AF16" s="5"/>
      <c r="AG16" s="5"/>
      <c r="AH16" s="5"/>
      <c r="AI16" s="3"/>
      <c r="AJ16" s="3"/>
      <c r="AK16" s="3"/>
      <c r="AL16" s="3"/>
      <c r="AM16" s="3"/>
      <c r="AN16" s="3"/>
      <c r="AO16" s="3"/>
      <c r="AP16" s="3"/>
    </row>
    <row r="17" spans="1:42" ht="15" customHeight="1">
      <c r="A17" s="13"/>
      <c r="B17" s="45"/>
      <c r="C17" s="45"/>
      <c r="D17" s="45"/>
      <c r="E17" s="45"/>
      <c r="F17" s="5"/>
      <c r="G17" s="5"/>
      <c r="H17" s="5"/>
      <c r="I17" s="5"/>
      <c r="J17" s="5"/>
      <c r="K17" s="674"/>
      <c r="L17" s="685"/>
      <c r="M17" s="685"/>
      <c r="N17" s="685"/>
      <c r="O17" s="685"/>
      <c r="P17" s="685"/>
      <c r="Q17" s="685"/>
      <c r="R17" s="685"/>
      <c r="S17" s="685"/>
      <c r="T17" s="685"/>
      <c r="U17" s="685"/>
      <c r="V17" s="685"/>
      <c r="W17" s="685"/>
      <c r="X17" s="685"/>
      <c r="Y17" s="685"/>
      <c r="Z17" s="685"/>
      <c r="AA17" s="685"/>
      <c r="AB17" s="685"/>
      <c r="AC17" s="685"/>
      <c r="AD17" s="685"/>
      <c r="AE17" s="5"/>
      <c r="AF17" s="5"/>
      <c r="AG17" s="5"/>
      <c r="AH17" s="5"/>
      <c r="AI17" s="3"/>
      <c r="AJ17" s="3"/>
      <c r="AK17" s="3"/>
      <c r="AL17" s="3"/>
      <c r="AM17" s="3"/>
      <c r="AN17" s="3"/>
      <c r="AO17" s="3"/>
      <c r="AP17" s="3"/>
    </row>
    <row r="18" spans="1:42" ht="15" customHeight="1">
      <c r="A18" s="4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3"/>
      <c r="AJ18" s="3"/>
      <c r="AK18" s="3"/>
      <c r="AL18" s="3"/>
      <c r="AM18" s="3"/>
      <c r="AN18" s="3"/>
      <c r="AO18" s="3"/>
      <c r="AP18" s="3"/>
    </row>
    <row r="19" spans="1:42" ht="15" customHeight="1">
      <c r="A19" s="13" t="s">
        <v>19</v>
      </c>
      <c r="B19" s="689" t="s">
        <v>25</v>
      </c>
      <c r="C19" s="689"/>
      <c r="D19" s="689"/>
      <c r="E19" s="689"/>
      <c r="F19" s="5"/>
      <c r="G19" s="5"/>
      <c r="H19" s="5"/>
      <c r="I19" s="5"/>
      <c r="J19" s="5"/>
      <c r="K19" s="674"/>
      <c r="L19" s="685"/>
      <c r="M19" s="685"/>
      <c r="N19" s="685"/>
      <c r="O19" s="685"/>
      <c r="P19" s="685"/>
      <c r="Q19" s="685"/>
      <c r="R19" s="685"/>
      <c r="S19" s="685"/>
      <c r="T19" s="685"/>
      <c r="U19" s="685"/>
      <c r="V19" s="685"/>
      <c r="W19" s="685"/>
      <c r="X19" s="685"/>
      <c r="Y19" s="685"/>
      <c r="Z19" s="685"/>
      <c r="AA19" s="685"/>
      <c r="AB19" s="685"/>
      <c r="AC19" s="685"/>
      <c r="AD19" s="685"/>
      <c r="AE19" s="5"/>
      <c r="AF19" s="5"/>
      <c r="AG19" s="5"/>
      <c r="AH19" s="5"/>
      <c r="AI19" s="3"/>
      <c r="AJ19" s="3"/>
      <c r="AK19" s="3"/>
      <c r="AL19" s="3"/>
      <c r="AM19" s="3"/>
      <c r="AN19" s="3"/>
      <c r="AO19" s="3"/>
      <c r="AP19" s="3"/>
    </row>
    <row r="20" spans="1:42" ht="15" customHeight="1">
      <c r="A20" s="44"/>
      <c r="B20" s="5"/>
      <c r="C20" s="5"/>
      <c r="D20" s="5"/>
      <c r="E20" s="5"/>
      <c r="F20" s="5"/>
      <c r="G20" s="5"/>
      <c r="H20" s="5"/>
      <c r="I20" s="5"/>
      <c r="J20" s="5"/>
      <c r="K20" s="674"/>
      <c r="L20" s="685"/>
      <c r="M20" s="685"/>
      <c r="N20" s="685"/>
      <c r="O20" s="685"/>
      <c r="P20" s="685"/>
      <c r="Q20" s="685"/>
      <c r="R20" s="685"/>
      <c r="S20" s="685"/>
      <c r="T20" s="685"/>
      <c r="U20" s="685"/>
      <c r="V20" s="685"/>
      <c r="W20" s="685"/>
      <c r="X20" s="685"/>
      <c r="Y20" s="685"/>
      <c r="Z20" s="685"/>
      <c r="AA20" s="685"/>
      <c r="AB20" s="685"/>
      <c r="AC20" s="685"/>
      <c r="AD20" s="685"/>
      <c r="AE20" s="5"/>
      <c r="AF20" s="5"/>
      <c r="AG20" s="5"/>
      <c r="AH20" s="5"/>
      <c r="AI20" s="3"/>
      <c r="AJ20" s="3"/>
      <c r="AK20" s="3"/>
      <c r="AL20" s="3"/>
      <c r="AM20" s="3"/>
      <c r="AN20" s="3"/>
      <c r="AO20" s="3"/>
      <c r="AP20" s="3"/>
    </row>
    <row r="21" spans="1:42" ht="15" customHeight="1">
      <c r="A21" s="4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3"/>
      <c r="AJ21" s="3"/>
      <c r="AK21" s="3"/>
      <c r="AL21" s="3"/>
      <c r="AM21" s="3"/>
      <c r="AN21" s="3"/>
      <c r="AO21" s="3"/>
      <c r="AP21" s="3"/>
    </row>
    <row r="22" spans="1:42" ht="15" customHeight="1">
      <c r="A22" s="13" t="s">
        <v>20</v>
      </c>
      <c r="B22" s="689" t="s">
        <v>26</v>
      </c>
      <c r="C22" s="689"/>
      <c r="D22" s="689"/>
      <c r="E22" s="689"/>
      <c r="F22" s="12" t="s">
        <v>33</v>
      </c>
      <c r="G22" s="5"/>
      <c r="H22" s="5"/>
      <c r="I22" s="5"/>
      <c r="J22" s="5"/>
      <c r="K22" s="674"/>
      <c r="L22" s="685"/>
      <c r="M22" s="685"/>
      <c r="N22" s="685"/>
      <c r="O22" s="685"/>
      <c r="P22" s="685"/>
      <c r="Q22" s="685"/>
      <c r="R22" s="685"/>
      <c r="S22" s="685"/>
      <c r="T22" s="685"/>
      <c r="U22" s="685"/>
      <c r="V22" s="685"/>
      <c r="W22" s="685"/>
      <c r="X22" s="685"/>
      <c r="Y22" s="685"/>
      <c r="Z22" s="685"/>
      <c r="AA22" s="685"/>
      <c r="AB22" s="685"/>
      <c r="AC22" s="685"/>
      <c r="AD22" s="685"/>
      <c r="AE22" s="5"/>
      <c r="AF22" s="5"/>
      <c r="AG22" s="5"/>
      <c r="AH22" s="5"/>
      <c r="AI22" s="3"/>
      <c r="AJ22" s="3"/>
      <c r="AK22" s="3"/>
      <c r="AL22" s="3"/>
      <c r="AM22" s="3"/>
      <c r="AN22" s="3"/>
      <c r="AO22" s="3"/>
      <c r="AP22" s="3"/>
    </row>
    <row r="23" spans="1:42" ht="15" customHeight="1">
      <c r="A23" s="4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3"/>
      <c r="AJ23" s="3"/>
      <c r="AK23" s="3"/>
      <c r="AL23" s="3"/>
      <c r="AM23" s="3"/>
      <c r="AN23" s="3"/>
      <c r="AO23" s="3"/>
      <c r="AP23" s="3"/>
    </row>
    <row r="24" spans="1:42" ht="15" customHeight="1">
      <c r="A24" s="4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3"/>
      <c r="AJ24" s="3"/>
      <c r="AK24" s="3"/>
      <c r="AL24" s="3"/>
      <c r="AM24" s="3"/>
      <c r="AN24" s="3"/>
      <c r="AO24" s="3"/>
      <c r="AP24" s="3"/>
    </row>
    <row r="25" spans="1:42" ht="15" customHeight="1">
      <c r="A25" s="13" t="s">
        <v>21</v>
      </c>
      <c r="B25" s="689" t="s">
        <v>29</v>
      </c>
      <c r="C25" s="689"/>
      <c r="D25" s="689"/>
      <c r="E25" s="689"/>
      <c r="F25" s="5"/>
      <c r="G25" s="5"/>
      <c r="H25" s="5"/>
      <c r="I25" s="5"/>
      <c r="J25" s="5"/>
      <c r="K25" s="690"/>
      <c r="L25" s="690"/>
      <c r="M25" s="5" t="s">
        <v>5</v>
      </c>
      <c r="N25" s="5"/>
      <c r="O25" s="5"/>
      <c r="P25" s="5"/>
      <c r="Q25" s="5"/>
      <c r="R25" s="5"/>
      <c r="S25" s="5"/>
      <c r="T25" s="5"/>
      <c r="U25" s="5"/>
      <c r="V25" s="5"/>
      <c r="W25" s="5"/>
      <c r="X25" s="5"/>
      <c r="Y25" s="5"/>
      <c r="Z25" s="5"/>
      <c r="AA25" s="5"/>
      <c r="AB25" s="5"/>
      <c r="AC25" s="5"/>
      <c r="AD25" s="5"/>
      <c r="AE25" s="5"/>
      <c r="AF25" s="5"/>
      <c r="AG25" s="5"/>
      <c r="AH25" s="5"/>
      <c r="AI25" s="3"/>
      <c r="AJ25" s="3"/>
      <c r="AK25" s="3"/>
      <c r="AL25" s="3"/>
      <c r="AM25" s="3"/>
      <c r="AN25" s="3"/>
      <c r="AO25" s="3"/>
      <c r="AP25" s="3"/>
    </row>
    <row r="26" spans="1:42" ht="15" customHeight="1">
      <c r="A26" s="4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3"/>
      <c r="AJ26" s="3"/>
      <c r="AK26" s="3"/>
      <c r="AL26" s="3"/>
      <c r="AM26" s="3"/>
      <c r="AN26" s="3"/>
      <c r="AO26" s="3"/>
      <c r="AP26" s="3"/>
    </row>
    <row r="27" spans="1:42" ht="15" customHeight="1">
      <c r="A27" s="1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3"/>
      <c r="AJ27" s="3"/>
      <c r="AK27" s="3"/>
      <c r="AL27" s="3"/>
      <c r="AM27" s="3"/>
      <c r="AN27" s="3"/>
      <c r="AO27" s="3"/>
      <c r="AP27" s="3"/>
    </row>
    <row r="28" spans="1:42" ht="15" customHeight="1">
      <c r="A28" s="13" t="s">
        <v>22</v>
      </c>
      <c r="B28" s="689" t="s">
        <v>30</v>
      </c>
      <c r="C28" s="689"/>
      <c r="D28" s="689"/>
      <c r="E28" s="689"/>
      <c r="F28" s="5"/>
      <c r="G28" s="5"/>
      <c r="H28" s="5"/>
      <c r="I28" s="5"/>
      <c r="J28" s="5"/>
      <c r="K28" s="674"/>
      <c r="L28" s="685"/>
      <c r="M28" s="685"/>
      <c r="N28" s="685"/>
      <c r="O28" s="685"/>
      <c r="P28" s="685"/>
      <c r="Q28" s="685"/>
      <c r="R28" s="685"/>
      <c r="S28" s="685"/>
      <c r="T28" s="685"/>
      <c r="U28" s="685"/>
      <c r="V28" s="685"/>
      <c r="W28" s="685"/>
      <c r="X28" s="685"/>
      <c r="Y28" s="685"/>
      <c r="Z28" s="685"/>
      <c r="AA28" s="685"/>
      <c r="AB28" s="685"/>
      <c r="AC28" s="685"/>
      <c r="AD28" s="685"/>
      <c r="AE28" s="5"/>
      <c r="AF28" s="5"/>
      <c r="AG28" s="5"/>
      <c r="AH28" s="5"/>
      <c r="AI28" s="3"/>
      <c r="AJ28" s="3"/>
      <c r="AK28" s="3"/>
      <c r="AL28" s="3"/>
      <c r="AM28" s="3"/>
      <c r="AN28" s="3"/>
      <c r="AO28" s="3"/>
      <c r="AP28" s="3"/>
    </row>
    <row r="29" spans="1:42" ht="15" customHeight="1">
      <c r="A29" s="13"/>
      <c r="B29" s="5"/>
      <c r="C29" s="5"/>
      <c r="D29" s="5"/>
      <c r="E29" s="5"/>
      <c r="F29" s="5"/>
      <c r="G29" s="5"/>
      <c r="H29" s="5"/>
      <c r="I29" s="5"/>
      <c r="J29" s="5"/>
      <c r="K29" s="674"/>
      <c r="L29" s="685"/>
      <c r="M29" s="685"/>
      <c r="N29" s="685"/>
      <c r="O29" s="685"/>
      <c r="P29" s="685"/>
      <c r="Q29" s="685"/>
      <c r="R29" s="685"/>
      <c r="S29" s="685"/>
      <c r="T29" s="685"/>
      <c r="U29" s="685"/>
      <c r="V29" s="685"/>
      <c r="W29" s="685"/>
      <c r="X29" s="685"/>
      <c r="Y29" s="685"/>
      <c r="Z29" s="685"/>
      <c r="AA29" s="685"/>
      <c r="AB29" s="685"/>
      <c r="AC29" s="685"/>
      <c r="AD29" s="685"/>
      <c r="AE29" s="5"/>
      <c r="AF29" s="5"/>
      <c r="AG29" s="5"/>
      <c r="AH29" s="5"/>
      <c r="AI29" s="3"/>
      <c r="AJ29" s="3"/>
      <c r="AK29" s="3"/>
      <c r="AL29" s="3"/>
      <c r="AM29" s="3"/>
      <c r="AN29" s="3"/>
      <c r="AO29" s="3"/>
      <c r="AP29" s="3"/>
    </row>
    <row r="30" spans="1:42" ht="15" customHeight="1">
      <c r="A30" s="13"/>
      <c r="B30" s="5"/>
      <c r="C30" s="5"/>
      <c r="D30" s="5"/>
      <c r="E30" s="5"/>
      <c r="F30" s="5"/>
      <c r="G30" s="5"/>
      <c r="H30" s="5"/>
      <c r="I30" s="5"/>
      <c r="J30" s="5"/>
      <c r="K30" s="674"/>
      <c r="L30" s="685"/>
      <c r="M30" s="685"/>
      <c r="N30" s="685"/>
      <c r="O30" s="685"/>
      <c r="P30" s="685"/>
      <c r="Q30" s="685"/>
      <c r="R30" s="685"/>
      <c r="S30" s="685"/>
      <c r="T30" s="685"/>
      <c r="U30" s="685"/>
      <c r="V30" s="685"/>
      <c r="W30" s="685"/>
      <c r="X30" s="685"/>
      <c r="Y30" s="685"/>
      <c r="Z30" s="685"/>
      <c r="AA30" s="685"/>
      <c r="AB30" s="685"/>
      <c r="AC30" s="685"/>
      <c r="AD30" s="685"/>
      <c r="AE30" s="5"/>
      <c r="AF30" s="5"/>
      <c r="AG30" s="5"/>
      <c r="AH30" s="5"/>
      <c r="AI30" s="3"/>
      <c r="AJ30" s="3"/>
      <c r="AK30" s="3"/>
      <c r="AL30" s="3"/>
      <c r="AM30" s="3"/>
      <c r="AN30" s="3"/>
      <c r="AO30" s="3"/>
      <c r="AP30" s="3"/>
    </row>
    <row r="31" spans="1:42" ht="15" customHeight="1">
      <c r="A31" s="13"/>
      <c r="B31" s="5"/>
      <c r="C31" s="5"/>
      <c r="D31" s="5"/>
      <c r="E31" s="5"/>
      <c r="F31" s="5"/>
      <c r="G31" s="5"/>
      <c r="H31" s="5"/>
      <c r="I31" s="5"/>
      <c r="J31" s="5"/>
      <c r="K31" s="674"/>
      <c r="L31" s="685"/>
      <c r="M31" s="685"/>
      <c r="N31" s="685"/>
      <c r="O31" s="685"/>
      <c r="P31" s="685"/>
      <c r="Q31" s="685"/>
      <c r="R31" s="685"/>
      <c r="S31" s="685"/>
      <c r="T31" s="685"/>
      <c r="U31" s="685"/>
      <c r="V31" s="685"/>
      <c r="W31" s="685"/>
      <c r="X31" s="685"/>
      <c r="Y31" s="685"/>
      <c r="Z31" s="685"/>
      <c r="AA31" s="685"/>
      <c r="AB31" s="685"/>
      <c r="AC31" s="685"/>
      <c r="AD31" s="685"/>
      <c r="AE31" s="5"/>
      <c r="AF31" s="5"/>
      <c r="AG31" s="5"/>
      <c r="AH31" s="5"/>
      <c r="AI31" s="3"/>
      <c r="AJ31" s="3"/>
      <c r="AK31" s="3"/>
      <c r="AL31" s="3"/>
      <c r="AM31" s="3"/>
      <c r="AN31" s="3"/>
      <c r="AO31" s="3"/>
      <c r="AP31" s="3"/>
    </row>
    <row r="32" spans="1:42" ht="15" customHeight="1">
      <c r="A32" s="13"/>
      <c r="B32" s="5"/>
      <c r="C32" s="5"/>
      <c r="D32" s="5"/>
      <c r="E32" s="5"/>
      <c r="F32" s="5"/>
      <c r="G32" s="5"/>
      <c r="H32" s="5"/>
      <c r="I32" s="5"/>
      <c r="J32" s="5"/>
      <c r="K32" s="674"/>
      <c r="L32" s="685"/>
      <c r="M32" s="685"/>
      <c r="N32" s="685"/>
      <c r="O32" s="685"/>
      <c r="P32" s="685"/>
      <c r="Q32" s="685"/>
      <c r="R32" s="685"/>
      <c r="S32" s="685"/>
      <c r="T32" s="685"/>
      <c r="U32" s="685"/>
      <c r="V32" s="685"/>
      <c r="W32" s="685"/>
      <c r="X32" s="685"/>
      <c r="Y32" s="685"/>
      <c r="Z32" s="685"/>
      <c r="AA32" s="685"/>
      <c r="AB32" s="685"/>
      <c r="AC32" s="685"/>
      <c r="AD32" s="685"/>
      <c r="AE32" s="5"/>
      <c r="AF32" s="5"/>
      <c r="AG32" s="5"/>
      <c r="AH32" s="5"/>
      <c r="AI32" s="3"/>
      <c r="AJ32" s="3"/>
      <c r="AK32" s="3"/>
      <c r="AL32" s="3"/>
      <c r="AM32" s="3"/>
      <c r="AN32" s="3"/>
      <c r="AO32" s="3"/>
      <c r="AP32" s="3"/>
    </row>
    <row r="33" spans="1:42" ht="15" customHeight="1">
      <c r="A33" s="13"/>
      <c r="B33" s="5"/>
      <c r="C33" s="5"/>
      <c r="D33" s="5"/>
      <c r="E33" s="5"/>
      <c r="F33" s="5"/>
      <c r="G33" s="5"/>
      <c r="H33" s="5"/>
      <c r="I33" s="5"/>
      <c r="J33" s="5"/>
      <c r="K33" s="674"/>
      <c r="L33" s="685"/>
      <c r="M33" s="685"/>
      <c r="N33" s="685"/>
      <c r="O33" s="685"/>
      <c r="P33" s="685"/>
      <c r="Q33" s="685"/>
      <c r="R33" s="685"/>
      <c r="S33" s="685"/>
      <c r="T33" s="685"/>
      <c r="U33" s="685"/>
      <c r="V33" s="685"/>
      <c r="W33" s="685"/>
      <c r="X33" s="685"/>
      <c r="Y33" s="685"/>
      <c r="Z33" s="685"/>
      <c r="AA33" s="685"/>
      <c r="AB33" s="685"/>
      <c r="AC33" s="685"/>
      <c r="AD33" s="685"/>
      <c r="AE33" s="5"/>
      <c r="AF33" s="5"/>
      <c r="AG33" s="5"/>
      <c r="AH33" s="5"/>
      <c r="AI33" s="3"/>
      <c r="AJ33" s="3"/>
      <c r="AK33" s="3"/>
      <c r="AL33" s="3"/>
      <c r="AM33" s="3"/>
      <c r="AN33" s="3"/>
      <c r="AO33" s="3"/>
      <c r="AP33" s="3"/>
    </row>
    <row r="34" spans="1:42" ht="15" customHeight="1">
      <c r="A34" s="13"/>
      <c r="B34" s="5"/>
      <c r="C34" s="5"/>
      <c r="D34" s="5"/>
      <c r="E34" s="5"/>
      <c r="F34" s="5"/>
      <c r="G34" s="5"/>
      <c r="H34" s="5"/>
      <c r="I34" s="5"/>
      <c r="J34" s="5"/>
      <c r="K34" s="674"/>
      <c r="L34" s="685"/>
      <c r="M34" s="685"/>
      <c r="N34" s="685"/>
      <c r="O34" s="685"/>
      <c r="P34" s="685"/>
      <c r="Q34" s="685"/>
      <c r="R34" s="685"/>
      <c r="S34" s="685"/>
      <c r="T34" s="685"/>
      <c r="U34" s="685"/>
      <c r="V34" s="685"/>
      <c r="W34" s="685"/>
      <c r="X34" s="685"/>
      <c r="Y34" s="685"/>
      <c r="Z34" s="685"/>
      <c r="AA34" s="685"/>
      <c r="AB34" s="685"/>
      <c r="AC34" s="685"/>
      <c r="AD34" s="685"/>
      <c r="AE34" s="5"/>
      <c r="AF34" s="5"/>
      <c r="AG34" s="5"/>
      <c r="AH34" s="5"/>
      <c r="AI34" s="3"/>
      <c r="AJ34" s="3"/>
      <c r="AK34" s="3"/>
      <c r="AL34" s="3"/>
      <c r="AM34" s="3"/>
      <c r="AN34" s="3"/>
      <c r="AO34" s="3"/>
      <c r="AP34" s="3"/>
    </row>
    <row r="35" spans="1:42" ht="15" customHeight="1">
      <c r="A35" s="13"/>
      <c r="B35" s="5"/>
      <c r="C35" s="5"/>
      <c r="D35" s="5"/>
      <c r="E35" s="5"/>
      <c r="F35" s="5"/>
      <c r="G35" s="5"/>
      <c r="H35" s="5"/>
      <c r="I35" s="5"/>
      <c r="J35" s="5"/>
      <c r="K35" s="674"/>
      <c r="L35" s="685"/>
      <c r="M35" s="685"/>
      <c r="N35" s="685"/>
      <c r="O35" s="685"/>
      <c r="P35" s="685"/>
      <c r="Q35" s="685"/>
      <c r="R35" s="685"/>
      <c r="S35" s="685"/>
      <c r="T35" s="685"/>
      <c r="U35" s="685"/>
      <c r="V35" s="685"/>
      <c r="W35" s="685"/>
      <c r="X35" s="685"/>
      <c r="Y35" s="685"/>
      <c r="Z35" s="685"/>
      <c r="AA35" s="685"/>
      <c r="AB35" s="685"/>
      <c r="AC35" s="685"/>
      <c r="AD35" s="685"/>
      <c r="AE35" s="5"/>
      <c r="AF35" s="5"/>
      <c r="AG35" s="5"/>
      <c r="AH35" s="5"/>
      <c r="AI35" s="3"/>
      <c r="AJ35" s="3"/>
      <c r="AK35" s="3"/>
      <c r="AL35" s="3"/>
      <c r="AM35" s="3"/>
      <c r="AN35" s="3"/>
      <c r="AO35" s="3"/>
      <c r="AP35" s="3"/>
    </row>
    <row r="36" spans="1:42" ht="15" customHeight="1">
      <c r="A36" s="13"/>
      <c r="B36" s="5"/>
      <c r="C36" s="5"/>
      <c r="D36" s="5"/>
      <c r="E36" s="5"/>
      <c r="F36" s="5"/>
      <c r="G36" s="5"/>
      <c r="H36" s="5"/>
      <c r="I36" s="5"/>
      <c r="J36" s="5"/>
      <c r="K36" s="674"/>
      <c r="L36" s="685"/>
      <c r="M36" s="685"/>
      <c r="N36" s="685"/>
      <c r="O36" s="685"/>
      <c r="P36" s="685"/>
      <c r="Q36" s="685"/>
      <c r="R36" s="685"/>
      <c r="S36" s="685"/>
      <c r="T36" s="685"/>
      <c r="U36" s="685"/>
      <c r="V36" s="685"/>
      <c r="W36" s="685"/>
      <c r="X36" s="685"/>
      <c r="Y36" s="685"/>
      <c r="Z36" s="685"/>
      <c r="AA36" s="685"/>
      <c r="AB36" s="685"/>
      <c r="AC36" s="685"/>
      <c r="AD36" s="685"/>
      <c r="AE36" s="5"/>
      <c r="AF36" s="5"/>
      <c r="AG36" s="5"/>
      <c r="AH36" s="5"/>
      <c r="AI36" s="3"/>
      <c r="AJ36" s="3"/>
      <c r="AK36" s="3"/>
      <c r="AL36" s="3"/>
      <c r="AM36" s="3"/>
      <c r="AN36" s="3"/>
      <c r="AO36" s="3"/>
      <c r="AP36" s="3"/>
    </row>
    <row r="37" spans="1:42" ht="15" customHeight="1">
      <c r="A37" s="1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3"/>
      <c r="AJ37" s="3"/>
      <c r="AK37" s="3"/>
      <c r="AL37" s="3"/>
      <c r="AM37" s="3"/>
      <c r="AN37" s="3"/>
      <c r="AO37" s="3"/>
      <c r="AP37" s="3"/>
    </row>
    <row r="38" spans="1:42"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3"/>
      <c r="AJ38" s="3"/>
      <c r="AK38" s="3"/>
      <c r="AL38" s="3"/>
      <c r="AM38" s="3"/>
      <c r="AN38" s="3"/>
      <c r="AO38" s="3"/>
      <c r="AP38" s="3"/>
    </row>
    <row r="39" spans="1:42" ht="15" customHeight="1">
      <c r="A39" s="5" t="s">
        <v>34</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3"/>
      <c r="AJ39" s="3"/>
      <c r="AK39" s="3"/>
      <c r="AL39" s="3"/>
      <c r="AM39" s="3"/>
      <c r="AN39" s="3"/>
      <c r="AO39" s="3"/>
      <c r="AP39" s="3"/>
    </row>
    <row r="40" spans="1:42"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3"/>
      <c r="AJ40" s="3"/>
      <c r="AK40" s="3"/>
      <c r="AL40" s="3"/>
      <c r="AM40" s="3"/>
      <c r="AN40" s="3"/>
      <c r="AO40" s="3"/>
      <c r="AP40" s="3"/>
    </row>
    <row r="41" spans="1:42"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3"/>
      <c r="AJ41" s="3"/>
      <c r="AK41" s="3"/>
      <c r="AL41" s="3"/>
      <c r="AM41" s="3"/>
      <c r="AN41" s="3"/>
      <c r="AO41" s="3"/>
      <c r="AP41" s="3"/>
    </row>
    <row r="42" spans="1:42" ht="1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3"/>
      <c r="AJ42" s="3"/>
      <c r="AK42" s="3"/>
      <c r="AL42" s="3"/>
      <c r="AM42" s="3"/>
      <c r="AN42" s="3"/>
      <c r="AO42" s="3"/>
      <c r="AP42" s="3"/>
    </row>
    <row r="43" spans="1:42" ht="15" customHeight="1">
      <c r="A43" s="5"/>
      <c r="B43" s="5"/>
      <c r="C43" s="5"/>
      <c r="D43" s="5"/>
      <c r="E43" s="5"/>
      <c r="F43" s="5"/>
      <c r="G43" s="5"/>
      <c r="H43" s="5"/>
      <c r="I43" s="5"/>
      <c r="J43" s="5"/>
      <c r="K43" s="5"/>
      <c r="L43" s="5"/>
      <c r="M43" s="5"/>
      <c r="N43" s="5"/>
      <c r="O43" s="5"/>
      <c r="P43" s="5"/>
      <c r="Q43" s="5"/>
      <c r="R43" s="5"/>
      <c r="S43" s="5"/>
      <c r="T43" s="5"/>
      <c r="U43" s="5"/>
      <c r="V43" s="661" t="str">
        <f>'様式4-1'!$W$10</f>
        <v>令和  年  月  日</v>
      </c>
      <c r="W43" s="661"/>
      <c r="X43" s="661"/>
      <c r="Y43" s="661"/>
      <c r="Z43" s="661"/>
      <c r="AA43" s="661"/>
      <c r="AB43" s="661"/>
      <c r="AC43" s="661"/>
      <c r="AD43" s="661"/>
      <c r="AE43" s="661"/>
      <c r="AF43" s="661"/>
      <c r="AG43" s="5"/>
      <c r="AH43" s="5"/>
      <c r="AI43" s="3"/>
      <c r="AJ43" s="3"/>
      <c r="AK43" s="3"/>
      <c r="AL43" s="3"/>
      <c r="AM43" s="3"/>
      <c r="AN43" s="3"/>
      <c r="AO43" s="3"/>
      <c r="AP43" s="3"/>
    </row>
    <row r="44" spans="1:42" ht="15" customHeight="1">
      <c r="A44" s="5"/>
      <c r="B44" s="5"/>
      <c r="C44" s="5"/>
      <c r="D44" s="5"/>
      <c r="E44" s="5"/>
      <c r="F44" s="5"/>
      <c r="G44" s="5"/>
      <c r="H44" s="5"/>
      <c r="I44" s="5"/>
      <c r="J44" s="5"/>
      <c r="K44" s="5"/>
      <c r="L44" s="5"/>
      <c r="M44" s="5"/>
      <c r="N44" s="5"/>
      <c r="O44" s="5"/>
      <c r="P44" s="5"/>
      <c r="Q44" s="5"/>
      <c r="R44" s="5"/>
      <c r="S44" s="5"/>
      <c r="T44" s="5"/>
      <c r="U44" s="5"/>
      <c r="V44" s="686"/>
      <c r="W44" s="686"/>
      <c r="X44" s="686"/>
      <c r="Y44" s="686"/>
      <c r="Z44" s="686"/>
      <c r="AA44" s="686"/>
      <c r="AB44" s="686"/>
      <c r="AC44" s="686"/>
      <c r="AD44" s="686"/>
      <c r="AE44" s="686"/>
      <c r="AF44" s="5"/>
      <c r="AG44" s="5"/>
      <c r="AH44" s="5"/>
      <c r="AI44" s="3"/>
      <c r="AJ44" s="3"/>
      <c r="AK44" s="3"/>
      <c r="AL44" s="3"/>
      <c r="AM44" s="3"/>
      <c r="AN44" s="3"/>
      <c r="AO44" s="3"/>
      <c r="AP44" s="3"/>
    </row>
    <row r="45" spans="1:42" ht="15" customHeight="1">
      <c r="A45" s="5"/>
      <c r="B45" s="5"/>
      <c r="C45" s="5"/>
      <c r="D45" s="5"/>
      <c r="E45" s="5"/>
      <c r="F45" s="5"/>
      <c r="G45" s="5"/>
      <c r="H45" s="5"/>
      <c r="I45" s="5"/>
      <c r="J45" s="5"/>
      <c r="K45" s="5"/>
      <c r="L45" s="5"/>
      <c r="M45" s="5"/>
      <c r="N45" s="5"/>
      <c r="O45" s="5"/>
      <c r="P45" s="5"/>
      <c r="Q45" s="5"/>
      <c r="R45" s="655" t="str">
        <f>IF(V45=0,"氏　名","")</f>
        <v>氏　名</v>
      </c>
      <c r="S45" s="655"/>
      <c r="T45" s="655"/>
      <c r="U45" s="44"/>
      <c r="V45" s="687">
        <f>$K$12</f>
        <v>0</v>
      </c>
      <c r="W45" s="687"/>
      <c r="X45" s="687"/>
      <c r="Y45" s="687"/>
      <c r="Z45" s="687"/>
      <c r="AA45" s="687"/>
      <c r="AB45" s="687"/>
      <c r="AC45" s="687"/>
      <c r="AD45" s="688"/>
      <c r="AE45" s="688"/>
      <c r="AF45" s="5" t="s">
        <v>8</v>
      </c>
      <c r="AG45" s="5"/>
      <c r="AH45" s="5"/>
      <c r="AI45" s="3"/>
      <c r="AJ45" s="3"/>
      <c r="AK45" s="3"/>
      <c r="AL45" s="3"/>
      <c r="AM45" s="3"/>
      <c r="AN45" s="3"/>
      <c r="AO45" s="3"/>
      <c r="AP45" s="3"/>
    </row>
    <row r="46" spans="1:42" ht="1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3"/>
      <c r="AJ46" s="3"/>
      <c r="AK46" s="3"/>
      <c r="AL46" s="3"/>
      <c r="AM46" s="3"/>
      <c r="AN46" s="3"/>
      <c r="AO46" s="3"/>
      <c r="AP46" s="3"/>
    </row>
    <row r="47" spans="1:42"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3"/>
      <c r="AJ47" s="3"/>
      <c r="AK47" s="3"/>
      <c r="AL47" s="3"/>
      <c r="AM47" s="3"/>
      <c r="AN47" s="3"/>
      <c r="AO47" s="3"/>
      <c r="AP47" s="3"/>
    </row>
    <row r="48" spans="1:42"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3"/>
      <c r="AJ48" s="3"/>
      <c r="AK48" s="3"/>
      <c r="AL48" s="3"/>
      <c r="AM48" s="3"/>
      <c r="AN48" s="3"/>
      <c r="AO48" s="3"/>
      <c r="AP48" s="3"/>
    </row>
    <row r="49" spans="1:42"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3"/>
      <c r="AJ49" s="3"/>
      <c r="AK49" s="3"/>
      <c r="AL49" s="3"/>
      <c r="AM49" s="3"/>
      <c r="AN49" s="3"/>
      <c r="AO49" s="3"/>
      <c r="AP49" s="3"/>
    </row>
    <row r="50" spans="1:42"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ustomHeight="1"/>
    <row r="87" spans="1:42" ht="15" customHeight="1"/>
    <row r="88" spans="1:42" ht="15" customHeight="1"/>
    <row r="89" spans="1:42" ht="15" customHeight="1"/>
    <row r="90" spans="1:42" ht="15" customHeight="1"/>
    <row r="91" spans="1:42" ht="15" customHeight="1"/>
    <row r="92" spans="1:42" ht="15" customHeight="1"/>
    <row r="93" spans="1:42" ht="15" customHeight="1"/>
    <row r="94" spans="1:42" ht="15" customHeight="1"/>
    <row r="95" spans="1:42" ht="15" customHeight="1"/>
    <row r="96" spans="1:4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sheetData>
  <mergeCells count="29">
    <mergeCell ref="V44:AE44"/>
    <mergeCell ref="V45:AE45"/>
    <mergeCell ref="R45:T45"/>
    <mergeCell ref="K30:AD30"/>
    <mergeCell ref="K19:AD19"/>
    <mergeCell ref="K20:AD20"/>
    <mergeCell ref="K31:AD31"/>
    <mergeCell ref="K32:AD32"/>
    <mergeCell ref="K33:AD33"/>
    <mergeCell ref="K34:AD34"/>
    <mergeCell ref="K35:AD35"/>
    <mergeCell ref="V43:AF43"/>
    <mergeCell ref="K36:AD36"/>
    <mergeCell ref="A5:AG6"/>
    <mergeCell ref="B12:E12"/>
    <mergeCell ref="K12:R12"/>
    <mergeCell ref="AA13:AB13"/>
    <mergeCell ref="O13:Y13"/>
    <mergeCell ref="B25:E25"/>
    <mergeCell ref="K25:L25"/>
    <mergeCell ref="B28:E28"/>
    <mergeCell ref="K28:AD28"/>
    <mergeCell ref="K29:AD29"/>
    <mergeCell ref="B16:E16"/>
    <mergeCell ref="B19:E19"/>
    <mergeCell ref="B22:E22"/>
    <mergeCell ref="K22:AD22"/>
    <mergeCell ref="K16:AD16"/>
    <mergeCell ref="K17:AD17"/>
  </mergeCells>
  <phoneticPr fontId="1"/>
  <conditionalFormatting sqref="V43">
    <cfRule type="expression" dxfId="182" priority="1" stopIfTrue="1">
      <formula>AND(V43&gt;=43831,V43&lt;=46752,MONTH(V43)&gt;=10,DAY(V43)&gt;=10)</formula>
    </cfRule>
    <cfRule type="expression" dxfId="181" priority="2" stopIfTrue="1">
      <formula>AND(V43&gt;=43831,V43&lt;=46752,MONTH(V43)&gt;=10,DAY(V43)&lt;10)</formula>
    </cfRule>
    <cfRule type="expression" dxfId="180" priority="3" stopIfTrue="1">
      <formula>AND(V43&gt;=43831,V43&lt;=46752,MONTH(V43)&lt;10,DAY(V43)&gt;=10)</formula>
    </cfRule>
    <cfRule type="expression" dxfId="179" priority="4" stopIfTrue="1">
      <formula>AND(V43&gt;=43831,V43&lt;=46752,MONTH(V43)&lt;10,DAY(V43)&lt;10)</formula>
    </cfRule>
    <cfRule type="expression" dxfId="178" priority="5" stopIfTrue="1">
      <formula>AND(V43&gt;=43586,V43&lt;=43830,MONTH(V43)&gt;=10,DAY(V43)&gt;=10)</formula>
    </cfRule>
    <cfRule type="expression" dxfId="177" priority="6" stopIfTrue="1">
      <formula>AND(V43&gt;=43586,V43&lt;=43830,MONTH(V43)&gt;=10,DAY(V43)&lt;10)</formula>
    </cfRule>
    <cfRule type="expression" dxfId="176" priority="7" stopIfTrue="1">
      <formula>AND(V43&gt;=43586,V43&lt;=43830,MONTH(V43)&lt;10,DAY(V43)&gt;=10)</formula>
    </cfRule>
    <cfRule type="expression" dxfId="175" priority="8" stopIfTrue="1">
      <formula>AND(V43&gt;=43586,V43&lt;=43830,MONTH(V43)&lt;10,DAY(V43)&lt;10)</formula>
    </cfRule>
    <cfRule type="expression" dxfId="174" priority="9" stopIfTrue="1">
      <formula>AND(MONTH(V43)&gt;=10,DAY(V43)&gt;=10)</formula>
    </cfRule>
    <cfRule type="expression" dxfId="173" priority="10" stopIfTrue="1">
      <formula>AND(MONTH(V43)&lt;10,DAY(V43)&gt;=10)</formula>
    </cfRule>
    <cfRule type="expression" dxfId="172" priority="11" stopIfTrue="1">
      <formula>AND(MONTH(V43)&lt;10,DAY(V43)&lt;10)</formula>
    </cfRule>
    <cfRule type="expression" dxfId="171" priority="12" stopIfTrue="1">
      <formula>AND(MONTH(V43)&gt;=10,DAY(V43)&lt;10)</formula>
    </cfRule>
  </conditionalFormatting>
  <dataValidations count="3">
    <dataValidation imeMode="hiragana" allowBlank="1" showInputMessage="1" showErrorMessage="1" sqref="K12:R12 K16:AD17 K19:AD20 K22:AD22 K28:AD36 V44:AE45"/>
    <dataValidation imeMode="off" allowBlank="1" showInputMessage="1" showErrorMessage="1" sqref="K25:L25 AA13:AB13"/>
    <dataValidation imeMode="off" allowBlank="1" showInputMessage="1" showErrorMessage="1" promptTitle="生年月日" prompt="0000/00/00で入力" sqref="O13:Y13"/>
  </dataValidations>
  <pageMargins left="0.9055118110236221" right="0.5118110236220472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219"/>
  <sheetViews>
    <sheetView view="pageBreakPreview" topLeftCell="A28" zoomScaleNormal="100" zoomScaleSheetLayoutView="100" workbookViewId="0">
      <selection activeCell="C30" sqref="C30"/>
    </sheetView>
  </sheetViews>
  <sheetFormatPr defaultRowHeight="13.5"/>
  <cols>
    <col min="1" max="95" width="2.625" customWidth="1"/>
  </cols>
  <sheetData>
    <row r="1" spans="1:41" ht="15" customHeight="1">
      <c r="A1" s="73" t="str">
        <f>IF(W10="令和  年  月  日","様式５","")</f>
        <v>様式５</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3"/>
      <c r="AI1" s="3"/>
      <c r="AJ1" s="3"/>
      <c r="AK1" s="3"/>
      <c r="AL1" s="3"/>
      <c r="AM1" s="3"/>
      <c r="AN1" s="3"/>
      <c r="AO1" s="3"/>
    </row>
    <row r="2" spans="1:41"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3"/>
      <c r="AJ2" s="3"/>
      <c r="AK2" s="3"/>
      <c r="AL2" s="3"/>
      <c r="AM2" s="3"/>
      <c r="AN2" s="3"/>
      <c r="AO2" s="3"/>
    </row>
    <row r="3" spans="1:4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
      <c r="AI3" s="3"/>
      <c r="AJ3" s="3"/>
      <c r="AK3" s="3"/>
      <c r="AL3" s="3"/>
      <c r="AM3" s="3"/>
      <c r="AN3" s="3"/>
      <c r="AO3" s="3"/>
    </row>
    <row r="4" spans="1:4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c r="AI4" s="3"/>
      <c r="AJ4" s="3"/>
      <c r="AK4" s="3"/>
      <c r="AL4" s="3"/>
      <c r="AM4" s="3"/>
      <c r="AN4" s="3"/>
      <c r="AO4" s="3"/>
    </row>
    <row r="5" spans="1:41" ht="15" customHeight="1">
      <c r="A5" s="660" t="s">
        <v>237</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3"/>
      <c r="AI5" s="3"/>
      <c r="AJ5" s="3"/>
      <c r="AK5" s="3"/>
      <c r="AL5" s="3"/>
      <c r="AM5" s="3"/>
      <c r="AN5" s="3"/>
      <c r="AO5" s="3"/>
    </row>
    <row r="6" spans="1:41" ht="15"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3"/>
      <c r="AI6" s="3"/>
      <c r="AJ6" s="3"/>
      <c r="AK6" s="3"/>
      <c r="AL6" s="3"/>
      <c r="AM6" s="3"/>
      <c r="AN6" s="3"/>
      <c r="AO6" s="3"/>
    </row>
    <row r="7" spans="1:41" ht="1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
      <c r="AI7" s="3"/>
      <c r="AJ7" s="3"/>
      <c r="AK7" s="3"/>
      <c r="AL7" s="3"/>
      <c r="AM7" s="3"/>
      <c r="AN7" s="3"/>
      <c r="AO7" s="3"/>
    </row>
    <row r="8" spans="1:41" ht="1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
      <c r="AI8" s="3"/>
      <c r="AJ8" s="3"/>
      <c r="AK8" s="3"/>
      <c r="AL8" s="3"/>
      <c r="AM8" s="3"/>
      <c r="AN8" s="3"/>
      <c r="AO8" s="3"/>
    </row>
    <row r="9" spans="1:41" ht="1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3"/>
      <c r="AI9" s="3"/>
      <c r="AJ9" s="3"/>
      <c r="AK9" s="3"/>
      <c r="AL9" s="3"/>
      <c r="AM9" s="3"/>
      <c r="AN9" s="3"/>
      <c r="AO9" s="3"/>
    </row>
    <row r="10" spans="1:41" ht="15" customHeight="1">
      <c r="A10" s="15"/>
      <c r="B10" s="15"/>
      <c r="C10" s="15"/>
      <c r="D10" s="15"/>
      <c r="E10" s="15"/>
      <c r="F10" s="15"/>
      <c r="G10" s="15"/>
      <c r="H10" s="15"/>
      <c r="I10" s="15"/>
      <c r="J10" s="15"/>
      <c r="K10" s="15"/>
      <c r="L10" s="15"/>
      <c r="M10" s="15"/>
      <c r="N10" s="15"/>
      <c r="O10" s="15"/>
      <c r="P10" s="15"/>
      <c r="Q10" s="15"/>
      <c r="R10" s="15"/>
      <c r="S10" s="15"/>
      <c r="T10" s="15"/>
      <c r="U10" s="15"/>
      <c r="V10" s="15"/>
      <c r="W10" s="661" t="s">
        <v>1131</v>
      </c>
      <c r="X10" s="661"/>
      <c r="Y10" s="661"/>
      <c r="Z10" s="661"/>
      <c r="AA10" s="661"/>
      <c r="AB10" s="661"/>
      <c r="AC10" s="661"/>
      <c r="AD10" s="661"/>
      <c r="AE10" s="661"/>
      <c r="AF10" s="661"/>
      <c r="AG10" s="661"/>
      <c r="AH10" s="3"/>
      <c r="AI10" s="3"/>
      <c r="AJ10" s="3"/>
      <c r="AK10" s="3"/>
      <c r="AL10" s="3"/>
      <c r="AM10" s="3"/>
      <c r="AN10" s="3"/>
      <c r="AO10" s="3"/>
    </row>
    <row r="11" spans="1:41" ht="1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3"/>
      <c r="AI11" s="3"/>
      <c r="AJ11" s="3"/>
      <c r="AK11" s="3"/>
      <c r="AL11" s="3"/>
      <c r="AM11" s="3"/>
      <c r="AN11" s="3"/>
      <c r="AO11" s="3"/>
    </row>
    <row r="12" spans="1:41"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3"/>
      <c r="AI12" s="3"/>
      <c r="AJ12" s="3"/>
      <c r="AK12" s="3"/>
      <c r="AL12" s="3"/>
      <c r="AM12" s="3"/>
      <c r="AN12" s="3"/>
      <c r="AO12" s="3"/>
    </row>
    <row r="13" spans="1:41" ht="15" customHeight="1">
      <c r="A13" s="73" t="str">
        <f>IF(B15=0,"　（　発　注　者　）","")</f>
        <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3"/>
      <c r="AI13" s="3"/>
      <c r="AJ13" s="3"/>
      <c r="AK13" s="3"/>
      <c r="AL13" s="3"/>
      <c r="AM13" s="3"/>
      <c r="AN13" s="3"/>
      <c r="AO13" s="3"/>
    </row>
    <row r="14" spans="1:41" ht="15" customHeight="1">
      <c r="A14" s="73"/>
      <c r="B14" s="5" t="s">
        <v>241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3"/>
      <c r="AI14" s="3"/>
      <c r="AJ14" s="3"/>
      <c r="AK14" s="3"/>
      <c r="AL14" s="3"/>
      <c r="AM14" s="3"/>
      <c r="AN14" s="3"/>
      <c r="AO14" s="3"/>
    </row>
    <row r="15" spans="1:41" ht="15" customHeight="1">
      <c r="A15" s="5"/>
      <c r="B15" s="637" t="str">
        <f>様式1!$B$15</f>
        <v>独立行政法人国立病院機構○○病院</v>
      </c>
      <c r="C15" s="637"/>
      <c r="D15" s="637"/>
      <c r="E15" s="637"/>
      <c r="F15" s="637"/>
      <c r="G15" s="637"/>
      <c r="H15" s="637"/>
      <c r="I15" s="637"/>
      <c r="J15" s="637"/>
      <c r="K15" s="637"/>
      <c r="L15" s="637"/>
      <c r="M15" s="637"/>
      <c r="N15" s="637"/>
      <c r="O15" s="5"/>
      <c r="P15" s="5"/>
      <c r="Q15" s="5"/>
      <c r="R15" s="5"/>
      <c r="S15" s="5"/>
      <c r="T15" s="5"/>
      <c r="U15" s="5"/>
      <c r="V15" s="5"/>
      <c r="W15" s="5"/>
      <c r="X15" s="5"/>
      <c r="Y15" s="5"/>
      <c r="Z15" s="5"/>
      <c r="AA15" s="5"/>
      <c r="AB15" s="5"/>
      <c r="AC15" s="5"/>
      <c r="AD15" s="5"/>
      <c r="AE15" s="5"/>
      <c r="AF15" s="5"/>
      <c r="AG15" s="5"/>
      <c r="AH15" s="3"/>
      <c r="AI15" s="3"/>
      <c r="AJ15" s="3"/>
      <c r="AK15" s="3"/>
      <c r="AL15" s="3"/>
      <c r="AM15" s="3"/>
      <c r="AN15" s="3"/>
      <c r="AO15" s="3"/>
    </row>
    <row r="16" spans="1:41" ht="15" customHeight="1">
      <c r="A16" s="5"/>
      <c r="B16" s="670" t="str">
        <f>様式1!$B$16</f>
        <v>院長　○　○　○　○</v>
      </c>
      <c r="C16" s="670"/>
      <c r="D16" s="670"/>
      <c r="E16" s="670"/>
      <c r="F16" s="670"/>
      <c r="G16" s="670"/>
      <c r="H16" s="670"/>
      <c r="I16" s="670"/>
      <c r="J16" s="670"/>
      <c r="K16" s="670"/>
      <c r="L16" s="5" t="s">
        <v>6</v>
      </c>
      <c r="M16" s="5"/>
      <c r="N16" s="5"/>
      <c r="O16" s="5"/>
      <c r="P16" s="5"/>
      <c r="Q16" s="5"/>
      <c r="R16" s="5"/>
      <c r="S16" s="5"/>
      <c r="T16" s="5"/>
      <c r="U16" s="5"/>
      <c r="V16" s="5"/>
      <c r="W16" s="5"/>
      <c r="X16" s="5"/>
      <c r="Y16" s="5"/>
      <c r="Z16" s="5"/>
      <c r="AA16" s="5"/>
      <c r="AB16" s="5"/>
      <c r="AC16" s="5"/>
      <c r="AD16" s="5"/>
      <c r="AE16" s="5"/>
      <c r="AF16" s="5"/>
      <c r="AG16" s="5"/>
      <c r="AH16" s="3"/>
      <c r="AI16" s="3"/>
      <c r="AJ16" s="3"/>
      <c r="AK16" s="3"/>
      <c r="AL16" s="3"/>
      <c r="AM16" s="3"/>
      <c r="AN16" s="3"/>
      <c r="AO16" s="3"/>
    </row>
    <row r="17" spans="1:41" ht="1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3"/>
      <c r="AI17" s="3"/>
      <c r="AJ17" s="3"/>
      <c r="AK17" s="3"/>
      <c r="AL17" s="3"/>
      <c r="AM17" s="3"/>
      <c r="AN17" s="3"/>
      <c r="AO17" s="3"/>
    </row>
    <row r="18" spans="1:41"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3"/>
      <c r="AI18" s="3"/>
      <c r="AJ18" s="3"/>
      <c r="AK18" s="3"/>
      <c r="AL18" s="3"/>
      <c r="AM18" s="3"/>
      <c r="AN18" s="3"/>
      <c r="AO18" s="3"/>
    </row>
    <row r="19" spans="1:41" ht="15" customHeight="1">
      <c r="A19" s="5"/>
      <c r="B19" s="5"/>
      <c r="C19" s="5"/>
      <c r="D19" s="5"/>
      <c r="E19" s="5"/>
      <c r="F19" s="5"/>
      <c r="G19" s="5"/>
      <c r="H19" s="5"/>
      <c r="I19" s="5"/>
      <c r="J19" s="5"/>
      <c r="K19" s="5"/>
      <c r="L19" s="5"/>
      <c r="M19" s="5"/>
      <c r="N19" s="5"/>
      <c r="O19" s="5"/>
      <c r="P19" s="5"/>
      <c r="Q19" s="5"/>
      <c r="R19" s="5"/>
      <c r="S19" s="5"/>
      <c r="T19" s="5"/>
      <c r="U19" s="5" t="s">
        <v>7</v>
      </c>
      <c r="V19" s="5"/>
      <c r="W19" s="5"/>
      <c r="X19" s="5"/>
      <c r="Y19" s="5"/>
      <c r="Z19" s="5"/>
      <c r="AA19" s="5"/>
      <c r="AB19" s="5"/>
      <c r="AC19" s="5"/>
      <c r="AD19" s="5"/>
      <c r="AE19" s="5"/>
      <c r="AF19" s="5"/>
      <c r="AG19" s="5"/>
      <c r="AH19" s="3"/>
      <c r="AI19" s="3"/>
      <c r="AJ19" s="3"/>
      <c r="AK19" s="3"/>
      <c r="AL19" s="3"/>
      <c r="AM19" s="3"/>
      <c r="AN19" s="3"/>
      <c r="AO19" s="3"/>
    </row>
    <row r="20" spans="1:41" ht="15" customHeight="1">
      <c r="A20" s="5"/>
      <c r="B20" s="5"/>
      <c r="C20" s="5"/>
      <c r="D20" s="5"/>
      <c r="E20" s="5"/>
      <c r="F20" s="5"/>
      <c r="G20" s="5"/>
      <c r="H20" s="5"/>
      <c r="I20" s="68"/>
      <c r="J20" s="68"/>
      <c r="K20" s="5"/>
      <c r="L20" s="5"/>
      <c r="M20" s="5"/>
      <c r="N20" s="5"/>
      <c r="O20" s="66"/>
      <c r="P20" s="5"/>
      <c r="Q20" s="655" t="str">
        <f>IF(U20=0,"住　所","")</f>
        <v>住　所</v>
      </c>
      <c r="R20" s="655"/>
      <c r="S20" s="655"/>
      <c r="T20" s="66"/>
      <c r="U20" s="672">
        <f>様式1!$U$22</f>
        <v>0</v>
      </c>
      <c r="V20" s="672"/>
      <c r="W20" s="672"/>
      <c r="X20" s="672"/>
      <c r="Y20" s="672"/>
      <c r="Z20" s="672"/>
      <c r="AA20" s="672"/>
      <c r="AB20" s="672"/>
      <c r="AC20" s="672"/>
      <c r="AD20" s="672"/>
      <c r="AE20" s="672"/>
      <c r="AF20" s="672"/>
      <c r="AG20" s="5"/>
      <c r="AH20" s="3"/>
      <c r="AI20" s="3"/>
      <c r="AJ20" s="3"/>
      <c r="AK20" s="3"/>
      <c r="AL20" s="3"/>
      <c r="AM20" s="3"/>
      <c r="AN20" s="3"/>
      <c r="AO20" s="3"/>
    </row>
    <row r="21" spans="1:41" ht="15" customHeight="1">
      <c r="A21" s="5"/>
      <c r="B21" s="5"/>
      <c r="C21" s="5"/>
      <c r="D21" s="5"/>
      <c r="E21" s="5"/>
      <c r="F21" s="5"/>
      <c r="G21" s="5"/>
      <c r="H21" s="5"/>
      <c r="I21" s="68"/>
      <c r="J21" s="68"/>
      <c r="K21" s="5"/>
      <c r="L21" s="5"/>
      <c r="M21" s="5"/>
      <c r="N21" s="5"/>
      <c r="O21" s="5"/>
      <c r="P21" s="5"/>
      <c r="Q21" s="5"/>
      <c r="R21" s="5"/>
      <c r="S21" s="5"/>
      <c r="T21" s="5"/>
      <c r="U21" s="659"/>
      <c r="V21" s="659"/>
      <c r="W21" s="659"/>
      <c r="X21" s="659"/>
      <c r="Y21" s="659"/>
      <c r="Z21" s="659"/>
      <c r="AA21" s="659"/>
      <c r="AB21" s="659"/>
      <c r="AC21" s="659"/>
      <c r="AD21" s="659"/>
      <c r="AE21" s="659"/>
      <c r="AF21" s="659"/>
      <c r="AG21" s="5"/>
      <c r="AH21" s="3"/>
      <c r="AI21" s="3"/>
      <c r="AJ21" s="3"/>
      <c r="AK21" s="3"/>
      <c r="AL21" s="3"/>
      <c r="AM21" s="3"/>
      <c r="AN21" s="3"/>
      <c r="AO21" s="3"/>
    </row>
    <row r="22" spans="1:41" ht="15" customHeight="1">
      <c r="A22" s="5"/>
      <c r="B22" s="5"/>
      <c r="C22" s="5"/>
      <c r="D22" s="5"/>
      <c r="E22" s="5"/>
      <c r="F22" s="5"/>
      <c r="G22" s="5"/>
      <c r="H22" s="5"/>
      <c r="I22" s="68"/>
      <c r="J22" s="68"/>
      <c r="K22" s="5"/>
      <c r="L22" s="5"/>
      <c r="M22" s="5"/>
      <c r="N22" s="5"/>
      <c r="O22" s="5"/>
      <c r="P22" s="5"/>
      <c r="Q22" s="5"/>
      <c r="R22" s="5"/>
      <c r="S22" s="5"/>
      <c r="T22" s="5"/>
      <c r="U22" s="668">
        <f>様式1!$U$24</f>
        <v>0</v>
      </c>
      <c r="V22" s="668"/>
      <c r="W22" s="668"/>
      <c r="X22" s="668"/>
      <c r="Y22" s="668"/>
      <c r="Z22" s="668"/>
      <c r="AA22" s="668"/>
      <c r="AB22" s="668"/>
      <c r="AC22" s="668"/>
      <c r="AD22" s="668"/>
      <c r="AE22" s="668"/>
      <c r="AF22" s="668"/>
      <c r="AG22" s="5"/>
      <c r="AH22" s="3"/>
      <c r="AI22" s="3"/>
      <c r="AJ22" s="3"/>
      <c r="AK22" s="3"/>
      <c r="AL22" s="3"/>
      <c r="AM22" s="3"/>
      <c r="AN22" s="3"/>
      <c r="AO22" s="3"/>
    </row>
    <row r="23" spans="1:41" ht="15" customHeight="1">
      <c r="A23" s="5"/>
      <c r="B23" s="5"/>
      <c r="C23" s="5"/>
      <c r="D23" s="5"/>
      <c r="E23" s="5"/>
      <c r="F23" s="5"/>
      <c r="G23" s="5"/>
      <c r="H23" s="5"/>
      <c r="I23" s="68"/>
      <c r="J23" s="68"/>
      <c r="K23" s="5"/>
      <c r="L23" s="5"/>
      <c r="M23" s="5"/>
      <c r="N23" s="5"/>
      <c r="O23" s="5"/>
      <c r="P23" s="5"/>
      <c r="Q23" s="5"/>
      <c r="R23" s="5"/>
      <c r="S23" s="5"/>
      <c r="T23" s="5"/>
      <c r="U23" s="668">
        <f>様式1!$U$25</f>
        <v>0</v>
      </c>
      <c r="V23" s="668"/>
      <c r="W23" s="668"/>
      <c r="X23" s="668"/>
      <c r="Y23" s="668"/>
      <c r="Z23" s="668"/>
      <c r="AA23" s="668"/>
      <c r="AB23" s="668"/>
      <c r="AC23" s="668"/>
      <c r="AD23" s="668"/>
      <c r="AE23" s="668"/>
      <c r="AF23" s="668"/>
      <c r="AG23" s="5"/>
      <c r="AH23" s="3"/>
      <c r="AI23" s="3"/>
      <c r="AJ23" s="3"/>
      <c r="AK23" s="3"/>
      <c r="AL23" s="3"/>
      <c r="AM23" s="3"/>
      <c r="AN23" s="3"/>
      <c r="AO23" s="3"/>
    </row>
    <row r="24" spans="1:41" ht="15" customHeight="1">
      <c r="A24" s="5"/>
      <c r="B24" s="5"/>
      <c r="C24" s="5"/>
      <c r="D24" s="5"/>
      <c r="E24" s="5"/>
      <c r="F24" s="5"/>
      <c r="G24" s="5"/>
      <c r="H24" s="5"/>
      <c r="I24" s="67"/>
      <c r="J24" s="67"/>
      <c r="K24" s="5"/>
      <c r="L24" s="5"/>
      <c r="M24" s="5"/>
      <c r="N24" s="5"/>
      <c r="O24" s="5"/>
      <c r="P24" s="5"/>
      <c r="Q24" s="655" t="str">
        <f>IF(U24=0,"氏　名","")</f>
        <v>氏　名</v>
      </c>
      <c r="R24" s="655"/>
      <c r="S24" s="655"/>
      <c r="T24" s="66"/>
      <c r="U24" s="670">
        <f>様式1!$U$26</f>
        <v>0</v>
      </c>
      <c r="V24" s="670"/>
      <c r="W24" s="670"/>
      <c r="X24" s="670"/>
      <c r="Y24" s="670"/>
      <c r="Z24" s="670"/>
      <c r="AA24" s="670"/>
      <c r="AB24" s="670"/>
      <c r="AC24" s="670"/>
      <c r="AD24" s="670"/>
      <c r="AE24" s="670"/>
      <c r="AF24" s="670"/>
      <c r="AG24" s="5" t="s">
        <v>8</v>
      </c>
      <c r="AH24" s="3"/>
      <c r="AI24" s="3"/>
      <c r="AJ24" s="3"/>
      <c r="AK24" s="3"/>
      <c r="AL24" s="3"/>
      <c r="AM24" s="3"/>
      <c r="AN24" s="3"/>
      <c r="AO24" s="3"/>
    </row>
    <row r="25" spans="1:41"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3"/>
      <c r="AI25" s="3"/>
      <c r="AJ25" s="3"/>
      <c r="AK25" s="3"/>
      <c r="AL25" s="3"/>
      <c r="AM25" s="3"/>
      <c r="AN25" s="3"/>
      <c r="AO25" s="3"/>
    </row>
    <row r="26" spans="1:41"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3"/>
      <c r="AI26" s="3"/>
      <c r="AJ26" s="3"/>
      <c r="AK26" s="3"/>
      <c r="AL26" s="3"/>
      <c r="AM26" s="3"/>
      <c r="AN26" s="3"/>
      <c r="AO26" s="3"/>
    </row>
    <row r="27" spans="1:41" ht="15" customHeight="1">
      <c r="A27" s="5"/>
      <c r="B27" s="5" t="s">
        <v>40</v>
      </c>
      <c r="C27" s="5"/>
      <c r="D27" s="5"/>
      <c r="E27" s="5"/>
      <c r="F27" s="5"/>
      <c r="G27" s="5"/>
      <c r="H27" s="59"/>
      <c r="I27" s="675">
        <f>様式1!$J$32</f>
        <v>0</v>
      </c>
      <c r="J27" s="675"/>
      <c r="K27" s="675"/>
      <c r="L27" s="675"/>
      <c r="M27" s="675"/>
      <c r="N27" s="675"/>
      <c r="O27" s="675"/>
      <c r="P27" s="675"/>
      <c r="Q27" s="675"/>
      <c r="R27" s="675"/>
      <c r="S27" s="675"/>
      <c r="T27" s="675"/>
      <c r="U27" s="675"/>
      <c r="V27" s="675"/>
      <c r="W27" s="675"/>
      <c r="X27" s="675"/>
      <c r="Y27" s="675"/>
      <c r="Z27" s="675"/>
      <c r="AA27" s="675"/>
      <c r="AB27" s="675"/>
      <c r="AC27" s="675"/>
      <c r="AD27" s="59"/>
      <c r="AE27" s="5"/>
      <c r="AF27" s="5"/>
      <c r="AG27" s="5"/>
      <c r="AH27" s="3"/>
      <c r="AI27" s="3"/>
      <c r="AJ27" s="3"/>
      <c r="AK27" s="3"/>
      <c r="AL27" s="3"/>
      <c r="AM27" s="3"/>
      <c r="AN27" s="3"/>
      <c r="AO27" s="3"/>
    </row>
    <row r="28" spans="1:41" ht="15" customHeight="1">
      <c r="A28" s="5"/>
      <c r="B28" s="5"/>
      <c r="C28" s="5"/>
      <c r="D28" s="5"/>
      <c r="E28" s="5"/>
      <c r="F28" s="5"/>
      <c r="G28" s="5"/>
      <c r="H28" s="5"/>
      <c r="I28" s="676"/>
      <c r="J28" s="676"/>
      <c r="K28" s="676"/>
      <c r="L28" s="676"/>
      <c r="M28" s="676"/>
      <c r="N28" s="676"/>
      <c r="O28" s="676"/>
      <c r="P28" s="676"/>
      <c r="Q28" s="676"/>
      <c r="R28" s="676"/>
      <c r="S28" s="676"/>
      <c r="T28" s="676"/>
      <c r="U28" s="676"/>
      <c r="V28" s="676"/>
      <c r="W28" s="676"/>
      <c r="X28" s="676"/>
      <c r="Y28" s="676"/>
      <c r="Z28" s="676"/>
      <c r="AA28" s="676"/>
      <c r="AB28" s="676"/>
      <c r="AC28" s="676"/>
      <c r="AD28" s="5"/>
      <c r="AE28" s="5"/>
      <c r="AF28" s="5"/>
      <c r="AG28" s="5"/>
      <c r="AH28" s="3"/>
      <c r="AI28" s="3"/>
      <c r="AJ28" s="3"/>
      <c r="AK28" s="3"/>
      <c r="AL28" s="3"/>
      <c r="AM28" s="3"/>
      <c r="AN28" s="3"/>
      <c r="AO28" s="3"/>
    </row>
    <row r="29" spans="1:41" ht="1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
      <c r="AI29" s="3"/>
      <c r="AJ29" s="3"/>
      <c r="AK29" s="3"/>
      <c r="AL29" s="3"/>
      <c r="AM29" s="3"/>
      <c r="AN29" s="3"/>
      <c r="AO29" s="3"/>
    </row>
    <row r="30" spans="1:41" ht="15" customHeight="1">
      <c r="A30" s="5"/>
      <c r="B30" s="5" t="s">
        <v>41</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
      <c r="AI30" s="3"/>
      <c r="AJ30" s="3"/>
      <c r="AK30" s="3"/>
      <c r="AL30" s="3"/>
      <c r="AM30" s="3"/>
      <c r="AN30" s="3"/>
      <c r="AO30" s="3"/>
    </row>
    <row r="31" spans="1:41" ht="15" customHeight="1">
      <c r="A31" s="5"/>
      <c r="B31" s="699" t="s">
        <v>51</v>
      </c>
      <c r="C31" s="699"/>
      <c r="D31" s="5"/>
      <c r="E31" s="5" t="s">
        <v>42</v>
      </c>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3"/>
      <c r="AI31" s="3"/>
      <c r="AJ31" s="3"/>
      <c r="AK31" s="3"/>
      <c r="AL31" s="3"/>
      <c r="AM31" s="3"/>
      <c r="AN31" s="3"/>
      <c r="AO31" s="3"/>
    </row>
    <row r="32" spans="1:41" ht="15" customHeight="1">
      <c r="A32" s="61"/>
      <c r="B32" s="699" t="s">
        <v>45</v>
      </c>
      <c r="C32" s="699"/>
      <c r="D32" s="5"/>
      <c r="E32" s="5" t="s">
        <v>43</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3"/>
      <c r="AI32" s="3"/>
      <c r="AJ32" s="3"/>
      <c r="AK32" s="3"/>
      <c r="AL32" s="3"/>
      <c r="AM32" s="3"/>
      <c r="AN32" s="3"/>
      <c r="AO32" s="3"/>
    </row>
    <row r="33" spans="1:41" ht="15" customHeight="1">
      <c r="A33" s="61"/>
      <c r="B33" s="699" t="s">
        <v>46</v>
      </c>
      <c r="C33" s="699"/>
      <c r="D33" s="5"/>
      <c r="E33" s="5" t="s">
        <v>44</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3"/>
      <c r="AI33" s="3"/>
      <c r="AJ33" s="3"/>
      <c r="AK33" s="3"/>
      <c r="AL33" s="3"/>
      <c r="AM33" s="3"/>
      <c r="AN33" s="3"/>
      <c r="AO33" s="3"/>
    </row>
    <row r="34" spans="1:41" ht="15" customHeight="1">
      <c r="A34" s="61"/>
      <c r="B34" s="699" t="s">
        <v>47</v>
      </c>
      <c r="C34" s="699"/>
      <c r="D34" s="5"/>
      <c r="E34" s="5" t="s">
        <v>137</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3"/>
      <c r="AL34" s="3"/>
      <c r="AM34" s="3"/>
      <c r="AN34" s="3"/>
      <c r="AO34" s="3"/>
    </row>
    <row r="35" spans="1:41" ht="15" customHeight="1">
      <c r="A35" s="61"/>
      <c r="B35" s="61"/>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
      <c r="AI35" s="3"/>
      <c r="AJ35" s="3"/>
      <c r="AK35" s="3"/>
      <c r="AL35" s="3"/>
      <c r="AM35" s="3"/>
      <c r="AN35" s="3"/>
      <c r="AO35" s="3"/>
    </row>
    <row r="36" spans="1:41" ht="1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3"/>
      <c r="AI36" s="3"/>
      <c r="AJ36" s="3"/>
      <c r="AK36" s="3"/>
      <c r="AL36" s="3"/>
      <c r="AM36" s="3"/>
      <c r="AN36" s="3"/>
      <c r="AO36" s="3"/>
    </row>
    <row r="37" spans="1:41" ht="15" customHeight="1">
      <c r="A37" s="5"/>
      <c r="B37" s="5" t="s">
        <v>48</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
      <c r="AI37" s="3"/>
      <c r="AJ37" s="3"/>
      <c r="AK37" s="3"/>
      <c r="AL37" s="3"/>
      <c r="AM37" s="3"/>
      <c r="AN37" s="3"/>
      <c r="AO37" s="3"/>
    </row>
    <row r="38" spans="1:41" ht="15" customHeight="1">
      <c r="A38" s="5"/>
      <c r="B38" s="5"/>
      <c r="C38" s="5" t="s">
        <v>138</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
      <c r="AI38" s="3"/>
      <c r="AJ38" s="3"/>
      <c r="AK38" s="3"/>
      <c r="AL38" s="3"/>
      <c r="AM38" s="3"/>
      <c r="AN38" s="3"/>
      <c r="AO38" s="3"/>
    </row>
    <row r="39" spans="1:41" ht="1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
      <c r="AI39" s="3"/>
      <c r="AJ39" s="3"/>
      <c r="AK39" s="3"/>
      <c r="AL39" s="3"/>
      <c r="AM39" s="3"/>
      <c r="AN39" s="3"/>
      <c r="AO39" s="3"/>
    </row>
    <row r="40" spans="1:41" ht="1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
      <c r="AI40" s="3"/>
      <c r="AJ40" s="3"/>
      <c r="AK40" s="3"/>
      <c r="AL40" s="3"/>
      <c r="AM40" s="3"/>
      <c r="AN40" s="3"/>
      <c r="AO40" s="3"/>
    </row>
    <row r="41" spans="1:41" ht="15" customHeight="1">
      <c r="A41" s="5"/>
      <c r="B41" s="5" t="s">
        <v>49</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3"/>
      <c r="AI41" s="3"/>
      <c r="AJ41" s="3"/>
      <c r="AK41" s="3"/>
      <c r="AL41" s="3"/>
      <c r="AM41" s="3"/>
      <c r="AN41" s="3"/>
      <c r="AO41" s="3"/>
    </row>
    <row r="42" spans="1:41" ht="15" customHeight="1">
      <c r="A42" s="5"/>
      <c r="B42" s="5"/>
      <c r="C42" s="5" t="s">
        <v>139</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
      <c r="AI42" s="3"/>
      <c r="AJ42" s="3"/>
      <c r="AK42" s="3"/>
      <c r="AL42" s="3"/>
      <c r="AM42" s="3"/>
      <c r="AN42" s="3"/>
      <c r="AO42" s="3"/>
    </row>
    <row r="43" spans="1:41"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
      <c r="AI43" s="3"/>
      <c r="AJ43" s="3"/>
      <c r="AK43" s="3"/>
      <c r="AL43" s="3"/>
      <c r="AM43" s="3"/>
      <c r="AN43" s="3"/>
      <c r="AO43" s="3"/>
    </row>
    <row r="44" spans="1:4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
      <c r="AI44" s="3"/>
      <c r="AJ44" s="3"/>
      <c r="AK44" s="3"/>
      <c r="AL44" s="3"/>
      <c r="AM44" s="3"/>
      <c r="AN44" s="3"/>
      <c r="AO44" s="3"/>
    </row>
    <row r="45" spans="1:41" ht="15" customHeight="1">
      <c r="A45" s="5"/>
      <c r="B45" s="5" t="s">
        <v>50</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
      <c r="AI45" s="3"/>
      <c r="AJ45" s="3"/>
      <c r="AK45" s="3"/>
      <c r="AL45" s="3"/>
      <c r="AM45" s="3"/>
      <c r="AN45" s="3"/>
      <c r="AO45" s="3"/>
    </row>
    <row r="46" spans="1:41" ht="15" customHeight="1">
      <c r="A46" s="5"/>
      <c r="B46" s="5"/>
      <c r="C46" s="5"/>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5"/>
      <c r="AF46" s="5"/>
      <c r="AG46" s="5"/>
      <c r="AH46" s="3"/>
      <c r="AI46" s="3"/>
      <c r="AJ46" s="3"/>
      <c r="AK46" s="3"/>
      <c r="AL46" s="3"/>
      <c r="AM46" s="3"/>
      <c r="AN46" s="3"/>
      <c r="AO46" s="3"/>
    </row>
    <row r="47" spans="1:41" ht="15" customHeight="1">
      <c r="A47" s="5"/>
      <c r="B47" s="5"/>
      <c r="C47" s="5"/>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5"/>
      <c r="AF47" s="5"/>
      <c r="AG47" s="5"/>
      <c r="AH47" s="3"/>
      <c r="AI47" s="3"/>
      <c r="AJ47" s="3"/>
      <c r="AK47" s="3"/>
      <c r="AL47" s="3"/>
      <c r="AM47" s="3"/>
      <c r="AN47" s="3"/>
      <c r="AO47" s="3"/>
    </row>
    <row r="48" spans="1:41" ht="15" customHeight="1">
      <c r="A48" s="5"/>
      <c r="B48" s="5"/>
      <c r="C48" s="5"/>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5"/>
      <c r="AF48" s="5"/>
      <c r="AG48" s="5"/>
      <c r="AH48" s="3"/>
      <c r="AI48" s="3"/>
      <c r="AJ48" s="3"/>
      <c r="AK48" s="3"/>
      <c r="AL48" s="3"/>
      <c r="AM48" s="3"/>
      <c r="AN48" s="3"/>
      <c r="AO48" s="3"/>
    </row>
    <row r="49" spans="1:41" ht="15" customHeight="1">
      <c r="A49" s="5"/>
      <c r="B49" s="5"/>
      <c r="C49" s="5"/>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5"/>
      <c r="AF49" s="5"/>
      <c r="AG49" s="5"/>
      <c r="AH49" s="3"/>
      <c r="AI49" s="3"/>
      <c r="AJ49" s="3"/>
      <c r="AK49" s="3"/>
      <c r="AL49" s="3"/>
      <c r="AM49" s="3"/>
      <c r="AN49" s="3"/>
      <c r="AO49" s="3"/>
    </row>
    <row r="50" spans="1:41" ht="15" customHeight="1">
      <c r="A50" s="5"/>
      <c r="B50" s="5"/>
      <c r="C50" s="5"/>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698"/>
      <c r="AB50" s="698"/>
      <c r="AC50" s="698"/>
      <c r="AD50" s="698"/>
      <c r="AE50" s="5"/>
      <c r="AF50" s="5"/>
      <c r="AG50" s="5"/>
      <c r="AH50" s="3"/>
      <c r="AI50" s="3"/>
      <c r="AJ50" s="3"/>
      <c r="AK50" s="3"/>
      <c r="AL50" s="3"/>
      <c r="AM50" s="3"/>
      <c r="AN50" s="3"/>
      <c r="AO50" s="3"/>
    </row>
    <row r="51" spans="1:41" ht="15" customHeight="1">
      <c r="A51" s="5"/>
      <c r="B51" s="5"/>
      <c r="C51" s="5"/>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5"/>
      <c r="AF51" s="5"/>
      <c r="AG51" s="5"/>
      <c r="AH51" s="3"/>
      <c r="AI51" s="3"/>
      <c r="AJ51" s="3"/>
      <c r="AK51" s="3"/>
      <c r="AL51" s="3"/>
      <c r="AM51" s="3"/>
      <c r="AN51" s="3"/>
      <c r="AO51" s="3"/>
    </row>
    <row r="52" spans="1:41"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
      <c r="AI52" s="3"/>
      <c r="AJ52" s="3"/>
      <c r="AK52" s="3"/>
      <c r="AL52" s="3"/>
      <c r="AM52" s="3"/>
      <c r="AN52" s="3"/>
      <c r="AO52" s="3"/>
    </row>
    <row r="53" spans="1:41"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
      <c r="AI53" s="3"/>
      <c r="AJ53" s="3"/>
      <c r="AK53" s="3"/>
      <c r="AL53" s="3"/>
      <c r="AM53" s="3"/>
      <c r="AN53" s="3"/>
      <c r="AO53" s="3"/>
    </row>
    <row r="54" spans="1:41"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
      <c r="AI54" s="3"/>
      <c r="AJ54" s="3"/>
      <c r="AK54" s="3"/>
      <c r="AL54" s="3"/>
      <c r="AM54" s="3"/>
      <c r="AN54" s="3"/>
      <c r="AO54" s="3"/>
    </row>
    <row r="55" spans="1:41"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
      <c r="AI55" s="3"/>
      <c r="AJ55" s="3"/>
      <c r="AK55" s="3"/>
      <c r="AL55" s="3"/>
      <c r="AM55" s="3"/>
      <c r="AN55" s="3"/>
      <c r="AO55" s="3"/>
    </row>
    <row r="56" spans="1:41"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3"/>
      <c r="AI56" s="3"/>
      <c r="AJ56" s="3"/>
      <c r="AK56" s="3"/>
      <c r="AL56" s="3"/>
      <c r="AM56" s="3"/>
      <c r="AN56" s="3"/>
      <c r="AO56" s="3"/>
    </row>
    <row r="57" spans="1:41"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I57" s="3"/>
      <c r="AJ57" s="3"/>
      <c r="AK57" s="3"/>
      <c r="AL57" s="3"/>
      <c r="AM57" s="3"/>
      <c r="AN57" s="3"/>
      <c r="AO57" s="3"/>
    </row>
    <row r="58" spans="1:41"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15" customHeight="1"/>
    <row r="95" spans="1:41" ht="15" customHeight="1"/>
    <row r="96" spans="1:4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sheetData>
  <mergeCells count="15">
    <mergeCell ref="A5:AG6"/>
    <mergeCell ref="W10:AG10"/>
    <mergeCell ref="D46:AD51"/>
    <mergeCell ref="Q20:S20"/>
    <mergeCell ref="Q24:S24"/>
    <mergeCell ref="I27:AC28"/>
    <mergeCell ref="U22:AF22"/>
    <mergeCell ref="U23:AF23"/>
    <mergeCell ref="U24:AF24"/>
    <mergeCell ref="B16:K16"/>
    <mergeCell ref="B31:C31"/>
    <mergeCell ref="B32:C32"/>
    <mergeCell ref="B33:C33"/>
    <mergeCell ref="U20:AF21"/>
    <mergeCell ref="B34:C34"/>
  </mergeCells>
  <phoneticPr fontId="1"/>
  <conditionalFormatting sqref="W10">
    <cfRule type="expression" dxfId="170" priority="1" stopIfTrue="1">
      <formula>AND(W10&gt;=43831,W10&lt;=46752,MONTH(W10)&gt;=10,DAY(W10)&gt;=10)</formula>
    </cfRule>
    <cfRule type="expression" dxfId="169" priority="2" stopIfTrue="1">
      <formula>AND(W10&gt;=43831,W10&lt;=46752,MONTH(W10)&gt;=10,DAY(W10)&lt;10)</formula>
    </cfRule>
    <cfRule type="expression" dxfId="168" priority="3" stopIfTrue="1">
      <formula>AND(W10&gt;=43831,W10&lt;=46752,MONTH(W10)&lt;10,DAY(W10)&gt;=10)</formula>
    </cfRule>
    <cfRule type="expression" dxfId="167" priority="4" stopIfTrue="1">
      <formula>AND(W10&gt;=43831,W10&lt;=46752,MONTH(W10)&lt;10,DAY(W10)&lt;10)</formula>
    </cfRule>
    <cfRule type="expression" dxfId="166" priority="5" stopIfTrue="1">
      <formula>AND(W10&gt;=43586,W10&lt;=43830,MONTH(W10)&gt;=10,DAY(W10)&gt;=10)</formula>
    </cfRule>
    <cfRule type="expression" dxfId="165" priority="6" stopIfTrue="1">
      <formula>AND(W10&gt;=43586,W10&lt;=43830,MONTH(W10)&gt;=10,DAY(W10)&lt;10)</formula>
    </cfRule>
    <cfRule type="expression" dxfId="164" priority="7" stopIfTrue="1">
      <formula>AND(W10&gt;=43586,W10&lt;=43830,MONTH(W10)&lt;10,DAY(W10)&gt;=10)</formula>
    </cfRule>
    <cfRule type="expression" dxfId="163" priority="8" stopIfTrue="1">
      <formula>AND(W10&gt;=43586,W10&lt;=43830,MONTH(W10)&lt;10,DAY(W10)&lt;10)</formula>
    </cfRule>
    <cfRule type="expression" dxfId="162" priority="9" stopIfTrue="1">
      <formula>AND(MONTH(W10)&gt;=10,DAY(W10)&gt;=10)</formula>
    </cfRule>
    <cfRule type="expression" dxfId="161" priority="10" stopIfTrue="1">
      <formula>AND(MONTH(W10)&lt;10,DAY(W10)&gt;=10)</formula>
    </cfRule>
    <cfRule type="expression" dxfId="160" priority="11" stopIfTrue="1">
      <formula>AND(MONTH(W10)&lt;10,DAY(W10)&lt;10)</formula>
    </cfRule>
    <cfRule type="expression" dxfId="159" priority="12" stopIfTrue="1">
      <formula>AND(MONTH(W10)&gt;=10,DAY(W10)&lt;10)</formula>
    </cfRule>
  </conditionalFormatting>
  <dataValidations count="1">
    <dataValidation imeMode="hiragana" allowBlank="1" showInputMessage="1" showErrorMessage="1" sqref="D46:AD51"/>
  </dataValidations>
  <pageMargins left="0.9055118110236221" right="0.5118110236220472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48"/>
  <sheetViews>
    <sheetView view="pageBreakPreview" zoomScale="60" zoomScaleNormal="70" workbookViewId="0">
      <selection activeCell="C30" sqref="C30"/>
    </sheetView>
  </sheetViews>
  <sheetFormatPr defaultRowHeight="13.5"/>
  <cols>
    <col min="1" max="1" width="7.625" style="17" customWidth="1"/>
    <col min="2" max="2" width="7.125" style="17" customWidth="1"/>
    <col min="3" max="3" width="7.625" style="17" customWidth="1"/>
    <col min="4" max="71" width="4.625" style="17" customWidth="1"/>
    <col min="72" max="16384" width="9" style="17"/>
  </cols>
  <sheetData>
    <row r="1" spans="1:39" ht="27.95" customHeight="1">
      <c r="A1" s="74" t="str">
        <f>IF(I23="令和  年  月  日","様式６","")</f>
        <v>様式６</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2" spans="1:39" ht="27.95" customHeight="1">
      <c r="A2" s="16"/>
      <c r="B2" s="16"/>
      <c r="C2" s="16"/>
      <c r="D2" s="16"/>
      <c r="E2" s="16"/>
      <c r="F2" s="16"/>
      <c r="G2" s="16"/>
      <c r="H2" s="16"/>
      <c r="I2" s="16"/>
      <c r="J2" s="16"/>
      <c r="K2" s="16"/>
      <c r="L2" s="16"/>
      <c r="M2" s="16"/>
      <c r="N2" s="16"/>
      <c r="O2" s="16"/>
      <c r="P2" s="16"/>
      <c r="Q2" s="16"/>
      <c r="R2" s="16"/>
      <c r="S2" s="46"/>
      <c r="T2" s="46"/>
      <c r="U2" s="46"/>
      <c r="V2" s="46"/>
      <c r="W2" s="47"/>
      <c r="X2" s="46"/>
      <c r="Y2" s="46"/>
      <c r="Z2" s="46"/>
      <c r="AA2" s="46"/>
      <c r="AB2" s="46"/>
      <c r="AC2" s="46"/>
      <c r="AD2" s="46"/>
      <c r="AE2" s="46"/>
      <c r="AF2" s="46"/>
      <c r="AG2" s="46"/>
      <c r="AH2" s="46"/>
      <c r="AI2" s="46"/>
      <c r="AJ2" s="46"/>
      <c r="AK2" s="46"/>
      <c r="AL2" s="46"/>
      <c r="AM2" s="46"/>
    </row>
    <row r="3" spans="1:39" ht="27.95" customHeight="1">
      <c r="A3" s="16"/>
      <c r="B3" s="16"/>
      <c r="C3" s="18" t="s">
        <v>97</v>
      </c>
      <c r="D3" s="16"/>
      <c r="F3" s="16"/>
      <c r="G3" s="16"/>
      <c r="H3" s="16"/>
      <c r="I3" s="16"/>
      <c r="J3" s="16"/>
      <c r="K3" s="16"/>
      <c r="L3" s="16"/>
      <c r="M3" s="16"/>
      <c r="N3" s="16"/>
      <c r="O3" s="16"/>
      <c r="P3" s="16"/>
      <c r="Q3" s="16"/>
      <c r="R3" s="16"/>
      <c r="S3" s="39"/>
      <c r="T3" s="41" t="s">
        <v>98</v>
      </c>
      <c r="U3" s="40"/>
      <c r="V3" s="715">
        <f>様式1!$J$32</f>
        <v>0</v>
      </c>
      <c r="W3" s="716"/>
      <c r="X3" s="716"/>
      <c r="Y3" s="716"/>
      <c r="Z3" s="716"/>
      <c r="AA3" s="716"/>
      <c r="AB3" s="716"/>
      <c r="AC3" s="716"/>
      <c r="AD3" s="716"/>
      <c r="AE3" s="716"/>
      <c r="AF3" s="716"/>
      <c r="AG3" s="716"/>
      <c r="AH3" s="716"/>
      <c r="AI3" s="716"/>
      <c r="AJ3" s="716"/>
      <c r="AK3" s="716"/>
      <c r="AL3" s="716"/>
      <c r="AM3" s="717"/>
    </row>
    <row r="4" spans="1:39" ht="27.95" customHeight="1">
      <c r="A4" s="16"/>
      <c r="B4" s="16"/>
      <c r="C4" s="16"/>
      <c r="D4" s="16"/>
      <c r="E4" s="16"/>
      <c r="F4" s="16"/>
      <c r="G4" s="16"/>
      <c r="H4" s="16"/>
      <c r="I4" s="16"/>
      <c r="J4" s="16"/>
      <c r="K4" s="16"/>
      <c r="L4" s="16"/>
      <c r="M4" s="16"/>
      <c r="N4" s="16"/>
      <c r="O4" s="16"/>
      <c r="P4" s="16"/>
      <c r="Q4" s="16"/>
      <c r="R4" s="16"/>
      <c r="S4" s="718" t="s">
        <v>99</v>
      </c>
      <c r="T4" s="719"/>
      <c r="U4" s="720"/>
      <c r="V4" s="718" t="s">
        <v>100</v>
      </c>
      <c r="W4" s="720"/>
      <c r="X4" s="724" t="s">
        <v>1127</v>
      </c>
      <c r="Y4" s="725"/>
      <c r="Z4" s="725"/>
      <c r="AA4" s="725"/>
      <c r="AB4" s="725"/>
      <c r="AC4" s="725"/>
      <c r="AD4" s="726"/>
      <c r="AE4" s="730" t="s">
        <v>52</v>
      </c>
      <c r="AF4" s="731"/>
      <c r="AG4" s="732" t="s">
        <v>1127</v>
      </c>
      <c r="AH4" s="733"/>
      <c r="AI4" s="733"/>
      <c r="AJ4" s="733"/>
      <c r="AK4" s="733"/>
      <c r="AL4" s="733"/>
      <c r="AM4" s="734"/>
    </row>
    <row r="5" spans="1:39" ht="27.95" customHeight="1">
      <c r="A5" s="16"/>
      <c r="B5" s="16"/>
      <c r="C5" s="16"/>
      <c r="D5" s="16"/>
      <c r="E5" s="16"/>
      <c r="F5" s="16"/>
      <c r="G5" s="16"/>
      <c r="H5" s="16"/>
      <c r="I5" s="16"/>
      <c r="J5" s="16"/>
      <c r="K5" s="16"/>
      <c r="L5" s="16"/>
      <c r="M5" s="16"/>
      <c r="N5" s="16"/>
      <c r="O5" s="16"/>
      <c r="P5" s="16"/>
      <c r="Q5" s="16"/>
      <c r="R5" s="16"/>
      <c r="S5" s="721"/>
      <c r="T5" s="722"/>
      <c r="U5" s="723"/>
      <c r="V5" s="721"/>
      <c r="W5" s="723"/>
      <c r="X5" s="727"/>
      <c r="Y5" s="728"/>
      <c r="Z5" s="728"/>
      <c r="AA5" s="728"/>
      <c r="AB5" s="728"/>
      <c r="AC5" s="728"/>
      <c r="AD5" s="729"/>
      <c r="AE5" s="730" t="s">
        <v>53</v>
      </c>
      <c r="AF5" s="731"/>
      <c r="AG5" s="732" t="s">
        <v>1128</v>
      </c>
      <c r="AH5" s="733"/>
      <c r="AI5" s="733"/>
      <c r="AJ5" s="733"/>
      <c r="AK5" s="733"/>
      <c r="AL5" s="733"/>
      <c r="AM5" s="734"/>
    </row>
    <row r="6" spans="1:39" ht="27.95" customHeight="1">
      <c r="A6" s="19"/>
      <c r="B6" s="20"/>
      <c r="C6" s="21"/>
      <c r="D6" s="22"/>
      <c r="E6" s="23"/>
      <c r="F6" s="23"/>
      <c r="G6" s="23"/>
      <c r="H6" s="23"/>
      <c r="I6" s="23"/>
      <c r="J6" s="23"/>
      <c r="K6" s="23"/>
      <c r="L6" s="23"/>
      <c r="M6" s="23"/>
      <c r="N6" s="24" t="s">
        <v>54</v>
      </c>
      <c r="O6" s="23"/>
      <c r="P6" s="23"/>
      <c r="Q6" s="23"/>
      <c r="R6" s="23"/>
      <c r="S6" s="23"/>
      <c r="T6" s="23"/>
      <c r="U6" s="23"/>
      <c r="V6" s="23"/>
      <c r="W6" s="23"/>
      <c r="X6" s="23"/>
      <c r="Y6" s="23"/>
      <c r="Z6" s="23"/>
      <c r="AA6" s="23"/>
      <c r="AB6" s="23"/>
      <c r="AC6" s="24" t="s">
        <v>55</v>
      </c>
      <c r="AD6" s="23"/>
      <c r="AE6" s="23"/>
      <c r="AF6" s="23"/>
      <c r="AG6" s="23"/>
      <c r="AH6" s="23"/>
      <c r="AI6" s="23"/>
      <c r="AJ6" s="23"/>
      <c r="AK6" s="23"/>
      <c r="AL6" s="23"/>
      <c r="AM6" s="25"/>
    </row>
    <row r="7" spans="1:39" ht="27.95" customHeight="1">
      <c r="A7" s="26"/>
      <c r="B7" s="27"/>
      <c r="C7" s="28" t="s">
        <v>56</v>
      </c>
      <c r="D7" s="704" t="str">
        <f>IF($X$4="令和　年　月　日","月",$X$4)</f>
        <v>月</v>
      </c>
      <c r="E7" s="705"/>
      <c r="F7" s="706"/>
      <c r="G7" s="704" t="str">
        <f>IF($X$4="令和　年　月　日","月",EOMONTH(D7,1))</f>
        <v>月</v>
      </c>
      <c r="H7" s="705"/>
      <c r="I7" s="706"/>
      <c r="J7" s="704" t="str">
        <f t="shared" ref="J7" si="0">IF($X$4="令和　年　月　日","月",EOMONTH(G7,1))</f>
        <v>月</v>
      </c>
      <c r="K7" s="705"/>
      <c r="L7" s="706"/>
      <c r="M7" s="704" t="str">
        <f t="shared" ref="M7" si="1">IF($X$4="令和　年　月　日","月",EOMONTH(J7,1))</f>
        <v>月</v>
      </c>
      <c r="N7" s="705"/>
      <c r="O7" s="706"/>
      <c r="P7" s="704" t="str">
        <f t="shared" ref="P7" si="2">IF($X$4="令和　年　月　日","月",EOMONTH(M7,1))</f>
        <v>月</v>
      </c>
      <c r="Q7" s="705"/>
      <c r="R7" s="706"/>
      <c r="S7" s="704" t="str">
        <f t="shared" ref="S7" si="3">IF($X$4="令和　年　月　日","月",EOMONTH(P7,1))</f>
        <v>月</v>
      </c>
      <c r="T7" s="705"/>
      <c r="U7" s="706"/>
      <c r="V7" s="704" t="str">
        <f t="shared" ref="V7" si="4">IF($X$4="令和　年　月　日","月",EOMONTH(S7,1))</f>
        <v>月</v>
      </c>
      <c r="W7" s="705"/>
      <c r="X7" s="706"/>
      <c r="Y7" s="704" t="str">
        <f t="shared" ref="Y7" si="5">IF($X$4="令和　年　月　日","月",EOMONTH(V7,1))</f>
        <v>月</v>
      </c>
      <c r="Z7" s="705"/>
      <c r="AA7" s="706"/>
      <c r="AB7" s="704" t="str">
        <f t="shared" ref="AB7" si="6">IF($X$4="令和　年　月　日","月",EOMONTH(Y7,1))</f>
        <v>月</v>
      </c>
      <c r="AC7" s="705"/>
      <c r="AD7" s="706"/>
      <c r="AE7" s="704" t="str">
        <f t="shared" ref="AE7" si="7">IF($X$4="令和　年　月　日","月",EOMONTH(AB7,1))</f>
        <v>月</v>
      </c>
      <c r="AF7" s="705"/>
      <c r="AG7" s="706"/>
      <c r="AH7" s="704" t="str">
        <f t="shared" ref="AH7" si="8">IF($X$4="令和　年　月　日","月",EOMONTH(AE7,1))</f>
        <v>月</v>
      </c>
      <c r="AI7" s="705"/>
      <c r="AJ7" s="706"/>
      <c r="AK7" s="704" t="str">
        <f t="shared" ref="AK7" si="9">IF($X$4="令和　年　月　日","月",EOMONTH(AH7,1))</f>
        <v>月</v>
      </c>
      <c r="AL7" s="705"/>
      <c r="AM7" s="706"/>
    </row>
    <row r="8" spans="1:39" ht="27.95" customHeight="1">
      <c r="A8" s="29"/>
      <c r="B8" s="30" t="s">
        <v>101</v>
      </c>
      <c r="C8" s="31"/>
      <c r="D8" s="700" t="s">
        <v>102</v>
      </c>
      <c r="E8" s="702"/>
      <c r="F8" s="703"/>
      <c r="G8" s="700" t="s">
        <v>102</v>
      </c>
      <c r="H8" s="702"/>
      <c r="I8" s="703"/>
      <c r="J8" s="700" t="s">
        <v>102</v>
      </c>
      <c r="K8" s="702"/>
      <c r="L8" s="703"/>
      <c r="M8" s="700" t="s">
        <v>102</v>
      </c>
      <c r="N8" s="702"/>
      <c r="O8" s="703"/>
      <c r="P8" s="700" t="s">
        <v>102</v>
      </c>
      <c r="Q8" s="702"/>
      <c r="R8" s="703"/>
      <c r="S8" s="700" t="s">
        <v>102</v>
      </c>
      <c r="T8" s="702"/>
      <c r="U8" s="703"/>
      <c r="V8" s="700" t="s">
        <v>102</v>
      </c>
      <c r="W8" s="702"/>
      <c r="X8" s="703"/>
      <c r="Y8" s="700" t="s">
        <v>102</v>
      </c>
      <c r="Z8" s="702"/>
      <c r="AA8" s="703"/>
      <c r="AB8" s="700" t="s">
        <v>102</v>
      </c>
      <c r="AC8" s="702"/>
      <c r="AD8" s="703"/>
      <c r="AE8" s="700" t="s">
        <v>102</v>
      </c>
      <c r="AF8" s="702"/>
      <c r="AG8" s="703"/>
      <c r="AH8" s="700" t="s">
        <v>102</v>
      </c>
      <c r="AI8" s="702"/>
      <c r="AJ8" s="703"/>
      <c r="AK8" s="700" t="s">
        <v>102</v>
      </c>
      <c r="AL8" s="702"/>
      <c r="AM8" s="703"/>
    </row>
    <row r="9" spans="1:39" ht="27.95" customHeight="1">
      <c r="A9" s="22" t="s">
        <v>103</v>
      </c>
      <c r="B9" s="48"/>
      <c r="C9" s="25"/>
      <c r="D9" s="49"/>
      <c r="E9" s="50"/>
      <c r="F9" s="51"/>
      <c r="G9" s="49"/>
      <c r="H9" s="50"/>
      <c r="I9" s="51"/>
      <c r="J9" s="49"/>
      <c r="K9" s="50"/>
      <c r="L9" s="51"/>
      <c r="M9" s="49"/>
      <c r="N9" s="50"/>
      <c r="O9" s="51"/>
      <c r="P9" s="49"/>
      <c r="Q9" s="50"/>
      <c r="R9" s="51"/>
      <c r="S9" s="49"/>
      <c r="T9" s="50"/>
      <c r="U9" s="51"/>
      <c r="V9" s="49"/>
      <c r="W9" s="50"/>
      <c r="X9" s="51"/>
      <c r="Y9" s="49"/>
      <c r="Z9" s="50"/>
      <c r="AA9" s="51"/>
      <c r="AB9" s="49"/>
      <c r="AC9" s="50"/>
      <c r="AD9" s="51"/>
      <c r="AE9" s="49"/>
      <c r="AF9" s="50"/>
      <c r="AG9" s="51"/>
      <c r="AH9" s="49"/>
      <c r="AI9" s="50"/>
      <c r="AJ9" s="51"/>
      <c r="AK9" s="49"/>
      <c r="AL9" s="50"/>
      <c r="AM9" s="51"/>
    </row>
    <row r="10" spans="1:39" ht="27.95" customHeight="1">
      <c r="A10" s="710" t="s">
        <v>104</v>
      </c>
      <c r="B10" s="711"/>
      <c r="C10" s="712"/>
      <c r="D10" s="49"/>
      <c r="E10" s="50"/>
      <c r="F10" s="51"/>
      <c r="G10" s="49"/>
      <c r="H10" s="50"/>
      <c r="I10" s="51"/>
      <c r="J10" s="49"/>
      <c r="K10" s="50"/>
      <c r="L10" s="51"/>
      <c r="M10" s="49"/>
      <c r="N10" s="50"/>
      <c r="O10" s="51"/>
      <c r="P10" s="49"/>
      <c r="Q10" s="50"/>
      <c r="R10" s="51"/>
      <c r="S10" s="49"/>
      <c r="T10" s="50"/>
      <c r="U10" s="51"/>
      <c r="V10" s="49"/>
      <c r="W10" s="50"/>
      <c r="X10" s="51"/>
      <c r="Y10" s="49"/>
      <c r="Z10" s="50"/>
      <c r="AA10" s="51"/>
      <c r="AB10" s="49"/>
      <c r="AC10" s="50"/>
      <c r="AD10" s="51"/>
      <c r="AE10" s="49"/>
      <c r="AF10" s="50"/>
      <c r="AG10" s="51"/>
      <c r="AH10" s="49"/>
      <c r="AI10" s="50"/>
      <c r="AJ10" s="51"/>
      <c r="AK10" s="49"/>
      <c r="AL10" s="50"/>
      <c r="AM10" s="51"/>
    </row>
    <row r="11" spans="1:39" ht="27.95" customHeight="1">
      <c r="A11" s="710"/>
      <c r="B11" s="711"/>
      <c r="C11" s="712"/>
      <c r="D11" s="49"/>
      <c r="E11" s="50"/>
      <c r="F11" s="51"/>
      <c r="G11" s="49"/>
      <c r="H11" s="50"/>
      <c r="I11" s="51"/>
      <c r="J11" s="49"/>
      <c r="K11" s="50"/>
      <c r="L11" s="51"/>
      <c r="M11" s="49"/>
      <c r="N11" s="50"/>
      <c r="O11" s="51"/>
      <c r="P11" s="49"/>
      <c r="Q11" s="50"/>
      <c r="R11" s="51"/>
      <c r="S11" s="49"/>
      <c r="T11" s="50"/>
      <c r="U11" s="51"/>
      <c r="V11" s="49"/>
      <c r="W11" s="50"/>
      <c r="X11" s="51"/>
      <c r="Y11" s="49"/>
      <c r="Z11" s="50"/>
      <c r="AA11" s="51"/>
      <c r="AB11" s="49"/>
      <c r="AC11" s="50"/>
      <c r="AD11" s="51"/>
      <c r="AE11" s="49"/>
      <c r="AF11" s="50"/>
      <c r="AG11" s="51"/>
      <c r="AH11" s="49"/>
      <c r="AI11" s="50"/>
      <c r="AJ11" s="51"/>
      <c r="AK11" s="49"/>
      <c r="AL11" s="50"/>
      <c r="AM11" s="51"/>
    </row>
    <row r="12" spans="1:39" ht="27.95" customHeight="1">
      <c r="A12" s="710" t="s">
        <v>105</v>
      </c>
      <c r="B12" s="711"/>
      <c r="C12" s="712"/>
      <c r="D12" s="49"/>
      <c r="E12" s="50"/>
      <c r="F12" s="51"/>
      <c r="G12" s="49"/>
      <c r="H12" s="50"/>
      <c r="I12" s="51"/>
      <c r="J12" s="49"/>
      <c r="K12" s="50"/>
      <c r="L12" s="51"/>
      <c r="M12" s="49"/>
      <c r="N12" s="50"/>
      <c r="O12" s="51"/>
      <c r="P12" s="49"/>
      <c r="Q12" s="50"/>
      <c r="R12" s="51"/>
      <c r="S12" s="49"/>
      <c r="T12" s="50"/>
      <c r="U12" s="51"/>
      <c r="V12" s="49"/>
      <c r="W12" s="50"/>
      <c r="X12" s="51"/>
      <c r="Y12" s="49"/>
      <c r="Z12" s="50"/>
      <c r="AA12" s="51"/>
      <c r="AB12" s="49"/>
      <c r="AC12" s="50"/>
      <c r="AD12" s="51"/>
      <c r="AE12" s="49"/>
      <c r="AF12" s="50"/>
      <c r="AG12" s="51"/>
      <c r="AH12" s="49"/>
      <c r="AI12" s="50"/>
      <c r="AJ12" s="51"/>
      <c r="AK12" s="49"/>
      <c r="AL12" s="50"/>
      <c r="AM12" s="51"/>
    </row>
    <row r="13" spans="1:39" ht="27.95" customHeight="1">
      <c r="A13" s="710"/>
      <c r="B13" s="711"/>
      <c r="C13" s="712"/>
      <c r="D13" s="49"/>
      <c r="E13" s="50"/>
      <c r="F13" s="51"/>
      <c r="G13" s="49"/>
      <c r="H13" s="50"/>
      <c r="I13" s="51"/>
      <c r="J13" s="49"/>
      <c r="K13" s="50"/>
      <c r="L13" s="51"/>
      <c r="M13" s="49"/>
      <c r="N13" s="50"/>
      <c r="O13" s="51"/>
      <c r="P13" s="49"/>
      <c r="Q13" s="50"/>
      <c r="R13" s="51"/>
      <c r="S13" s="49"/>
      <c r="T13" s="50"/>
      <c r="U13" s="51"/>
      <c r="V13" s="49"/>
      <c r="W13" s="50"/>
      <c r="X13" s="51"/>
      <c r="Y13" s="49"/>
      <c r="Z13" s="50"/>
      <c r="AA13" s="51"/>
      <c r="AB13" s="49"/>
      <c r="AC13" s="50"/>
      <c r="AD13" s="51"/>
      <c r="AE13" s="49"/>
      <c r="AF13" s="50"/>
      <c r="AG13" s="51"/>
      <c r="AH13" s="49"/>
      <c r="AI13" s="50"/>
      <c r="AJ13" s="51"/>
      <c r="AK13" s="49"/>
      <c r="AL13" s="50"/>
      <c r="AM13" s="51"/>
    </row>
    <row r="14" spans="1:39" ht="27.95" customHeight="1">
      <c r="A14" s="710" t="s">
        <v>106</v>
      </c>
      <c r="B14" s="711"/>
      <c r="C14" s="712"/>
      <c r="D14" s="49"/>
      <c r="E14" s="50"/>
      <c r="F14" s="51"/>
      <c r="G14" s="49"/>
      <c r="H14" s="50"/>
      <c r="I14" s="51"/>
      <c r="J14" s="49"/>
      <c r="K14" s="50"/>
      <c r="L14" s="51"/>
      <c r="M14" s="49"/>
      <c r="N14" s="50"/>
      <c r="O14" s="51"/>
      <c r="P14" s="49"/>
      <c r="Q14" s="50"/>
      <c r="R14" s="51"/>
      <c r="S14" s="49"/>
      <c r="T14" s="50"/>
      <c r="U14" s="51"/>
      <c r="V14" s="49"/>
      <c r="W14" s="50"/>
      <c r="X14" s="51"/>
      <c r="Y14" s="49"/>
      <c r="Z14" s="50"/>
      <c r="AA14" s="51"/>
      <c r="AB14" s="49"/>
      <c r="AC14" s="50"/>
      <c r="AD14" s="51"/>
      <c r="AE14" s="49"/>
      <c r="AF14" s="50"/>
      <c r="AG14" s="51"/>
      <c r="AH14" s="49"/>
      <c r="AI14" s="50"/>
      <c r="AJ14" s="51"/>
      <c r="AK14" s="49"/>
      <c r="AL14" s="50"/>
      <c r="AM14" s="51"/>
    </row>
    <row r="15" spans="1:39" ht="27.95" customHeight="1">
      <c r="A15" s="710"/>
      <c r="B15" s="711"/>
      <c r="C15" s="712"/>
      <c r="D15" s="49"/>
      <c r="E15" s="50"/>
      <c r="F15" s="51"/>
      <c r="G15" s="49"/>
      <c r="H15" s="50"/>
      <c r="I15" s="51"/>
      <c r="J15" s="49"/>
      <c r="K15" s="50"/>
      <c r="L15" s="51"/>
      <c r="M15" s="49"/>
      <c r="N15" s="50"/>
      <c r="O15" s="51"/>
      <c r="P15" s="49"/>
      <c r="Q15" s="50"/>
      <c r="R15" s="51"/>
      <c r="S15" s="49"/>
      <c r="T15" s="50"/>
      <c r="U15" s="51"/>
      <c r="V15" s="49"/>
      <c r="W15" s="50"/>
      <c r="X15" s="51"/>
      <c r="Y15" s="49"/>
      <c r="Z15" s="50"/>
      <c r="AA15" s="51"/>
      <c r="AB15" s="49"/>
      <c r="AC15" s="50"/>
      <c r="AD15" s="51"/>
      <c r="AE15" s="49"/>
      <c r="AF15" s="50"/>
      <c r="AG15" s="51"/>
      <c r="AH15" s="49"/>
      <c r="AI15" s="50"/>
      <c r="AJ15" s="51"/>
      <c r="AK15" s="49"/>
      <c r="AL15" s="50"/>
      <c r="AM15" s="51"/>
    </row>
    <row r="16" spans="1:39" ht="27.95" customHeight="1">
      <c r="A16" s="710" t="s">
        <v>107</v>
      </c>
      <c r="B16" s="711"/>
      <c r="C16" s="712"/>
      <c r="D16" s="49"/>
      <c r="E16" s="50"/>
      <c r="F16" s="51"/>
      <c r="G16" s="49"/>
      <c r="H16" s="50"/>
      <c r="I16" s="51"/>
      <c r="J16" s="49"/>
      <c r="K16" s="50"/>
      <c r="L16" s="51"/>
      <c r="M16" s="49"/>
      <c r="N16" s="50"/>
      <c r="O16" s="51"/>
      <c r="P16" s="49"/>
      <c r="Q16" s="50"/>
      <c r="R16" s="51"/>
      <c r="S16" s="49"/>
      <c r="T16" s="50"/>
      <c r="U16" s="51"/>
      <c r="V16" s="49"/>
      <c r="W16" s="50"/>
      <c r="X16" s="51"/>
      <c r="Y16" s="49"/>
      <c r="Z16" s="50"/>
      <c r="AA16" s="51"/>
      <c r="AB16" s="49"/>
      <c r="AC16" s="50"/>
      <c r="AD16" s="51"/>
      <c r="AE16" s="49"/>
      <c r="AF16" s="50"/>
      <c r="AG16" s="51"/>
      <c r="AH16" s="49"/>
      <c r="AI16" s="50"/>
      <c r="AJ16" s="51"/>
      <c r="AK16" s="49"/>
      <c r="AL16" s="50"/>
      <c r="AM16" s="51"/>
    </row>
    <row r="17" spans="1:39" ht="27.95" customHeight="1">
      <c r="A17" s="710"/>
      <c r="B17" s="711"/>
      <c r="C17" s="712"/>
      <c r="D17" s="49"/>
      <c r="E17" s="50"/>
      <c r="F17" s="51"/>
      <c r="G17" s="49"/>
      <c r="H17" s="50"/>
      <c r="I17" s="51"/>
      <c r="J17" s="49"/>
      <c r="K17" s="50"/>
      <c r="L17" s="51"/>
      <c r="M17" s="49"/>
      <c r="N17" s="50"/>
      <c r="O17" s="51"/>
      <c r="P17" s="49"/>
      <c r="Q17" s="50"/>
      <c r="R17" s="51"/>
      <c r="S17" s="49"/>
      <c r="T17" s="50"/>
      <c r="U17" s="51"/>
      <c r="V17" s="49"/>
      <c r="W17" s="50"/>
      <c r="X17" s="51"/>
      <c r="Y17" s="49"/>
      <c r="Z17" s="50"/>
      <c r="AA17" s="51"/>
      <c r="AB17" s="49"/>
      <c r="AC17" s="50"/>
      <c r="AD17" s="51"/>
      <c r="AE17" s="49"/>
      <c r="AF17" s="50"/>
      <c r="AG17" s="51"/>
      <c r="AH17" s="49"/>
      <c r="AI17" s="50"/>
      <c r="AJ17" s="51"/>
      <c r="AK17" s="49"/>
      <c r="AL17" s="50"/>
      <c r="AM17" s="51"/>
    </row>
    <row r="18" spans="1:39" ht="27.95" customHeight="1">
      <c r="A18" s="710" t="s">
        <v>108</v>
      </c>
      <c r="B18" s="711"/>
      <c r="C18" s="712"/>
      <c r="D18" s="49"/>
      <c r="E18" s="50"/>
      <c r="F18" s="51"/>
      <c r="G18" s="49"/>
      <c r="H18" s="50"/>
      <c r="I18" s="51"/>
      <c r="J18" s="49"/>
      <c r="K18" s="50"/>
      <c r="L18" s="51"/>
      <c r="M18" s="49"/>
      <c r="N18" s="50"/>
      <c r="O18" s="51"/>
      <c r="P18" s="49"/>
      <c r="Q18" s="50"/>
      <c r="R18" s="51"/>
      <c r="S18" s="49"/>
      <c r="T18" s="50"/>
      <c r="U18" s="51"/>
      <c r="V18" s="49"/>
      <c r="W18" s="50"/>
      <c r="X18" s="51"/>
      <c r="Y18" s="49"/>
      <c r="Z18" s="50"/>
      <c r="AA18" s="51"/>
      <c r="AB18" s="49"/>
      <c r="AC18" s="50"/>
      <c r="AD18" s="51"/>
      <c r="AE18" s="49"/>
      <c r="AF18" s="50"/>
      <c r="AG18" s="51"/>
      <c r="AH18" s="49"/>
      <c r="AI18" s="50"/>
      <c r="AJ18" s="51"/>
      <c r="AK18" s="49"/>
      <c r="AL18" s="50"/>
      <c r="AM18" s="52"/>
    </row>
    <row r="19" spans="1:39" ht="27.95" customHeight="1">
      <c r="A19" s="710"/>
      <c r="B19" s="711"/>
      <c r="C19" s="712"/>
      <c r="D19" s="49"/>
      <c r="E19" s="50"/>
      <c r="F19" s="51"/>
      <c r="G19" s="49"/>
      <c r="H19" s="50"/>
      <c r="I19" s="51"/>
      <c r="J19" s="49"/>
      <c r="K19" s="50"/>
      <c r="L19" s="51"/>
      <c r="M19" s="49"/>
      <c r="N19" s="50"/>
      <c r="O19" s="51"/>
      <c r="P19" s="49"/>
      <c r="Q19" s="50"/>
      <c r="R19" s="51"/>
      <c r="S19" s="49"/>
      <c r="T19" s="50"/>
      <c r="U19" s="51"/>
      <c r="V19" s="49"/>
      <c r="W19" s="50"/>
      <c r="X19" s="51"/>
      <c r="Y19" s="49"/>
      <c r="Z19" s="50"/>
      <c r="AA19" s="51"/>
      <c r="AB19" s="49"/>
      <c r="AC19" s="50"/>
      <c r="AD19" s="51"/>
      <c r="AE19" s="49"/>
      <c r="AF19" s="50"/>
      <c r="AG19" s="51"/>
      <c r="AH19" s="49"/>
      <c r="AI19" s="50"/>
      <c r="AJ19" s="51"/>
      <c r="AK19" s="49"/>
      <c r="AL19" s="50"/>
      <c r="AM19" s="52"/>
    </row>
    <row r="20" spans="1:39" ht="27.95" customHeight="1">
      <c r="A20" s="710"/>
      <c r="B20" s="711"/>
      <c r="C20" s="712"/>
      <c r="D20" s="49"/>
      <c r="E20" s="50"/>
      <c r="F20" s="51"/>
      <c r="G20" s="49"/>
      <c r="H20" s="50"/>
      <c r="I20" s="51"/>
      <c r="J20" s="49"/>
      <c r="K20" s="50"/>
      <c r="L20" s="51"/>
      <c r="M20" s="49"/>
      <c r="N20" s="50"/>
      <c r="O20" s="51"/>
      <c r="P20" s="49"/>
      <c r="Q20" s="50"/>
      <c r="R20" s="51"/>
      <c r="S20" s="49"/>
      <c r="T20" s="50"/>
      <c r="U20" s="51"/>
      <c r="V20" s="49"/>
      <c r="W20" s="50"/>
      <c r="X20" s="51"/>
      <c r="Y20" s="49"/>
      <c r="Z20" s="50"/>
      <c r="AA20" s="51"/>
      <c r="AB20" s="49"/>
      <c r="AC20" s="50"/>
      <c r="AD20" s="51"/>
      <c r="AE20" s="49"/>
      <c r="AF20" s="50"/>
      <c r="AG20" s="51"/>
      <c r="AH20" s="49"/>
      <c r="AI20" s="50"/>
      <c r="AJ20" s="51"/>
      <c r="AK20" s="49"/>
      <c r="AL20" s="50"/>
      <c r="AM20" s="51"/>
    </row>
    <row r="21" spans="1:39" ht="27.95" customHeight="1">
      <c r="A21" s="710"/>
      <c r="B21" s="711"/>
      <c r="C21" s="712"/>
      <c r="D21" s="49"/>
      <c r="E21" s="50"/>
      <c r="F21" s="51"/>
      <c r="G21" s="49"/>
      <c r="H21" s="50"/>
      <c r="I21" s="51"/>
      <c r="J21" s="49"/>
      <c r="K21" s="50"/>
      <c r="L21" s="51"/>
      <c r="M21" s="49"/>
      <c r="N21" s="50"/>
      <c r="O21" s="51"/>
      <c r="P21" s="49"/>
      <c r="Q21" s="50"/>
      <c r="R21" s="51"/>
      <c r="S21" s="49"/>
      <c r="T21" s="50"/>
      <c r="U21" s="51"/>
      <c r="V21" s="49"/>
      <c r="W21" s="50"/>
      <c r="X21" s="51"/>
      <c r="Y21" s="49"/>
      <c r="Z21" s="50"/>
      <c r="AA21" s="51"/>
      <c r="AB21" s="49"/>
      <c r="AC21" s="50"/>
      <c r="AD21" s="51"/>
      <c r="AE21" s="49"/>
      <c r="AF21" s="50"/>
      <c r="AG21" s="51"/>
      <c r="AH21" s="49"/>
      <c r="AI21" s="50"/>
      <c r="AJ21" s="51"/>
      <c r="AK21" s="49"/>
      <c r="AL21" s="50"/>
      <c r="AM21" s="51"/>
    </row>
    <row r="22" spans="1:39" ht="27.95" customHeight="1">
      <c r="A22" s="22"/>
      <c r="B22" s="48" t="s">
        <v>1124</v>
      </c>
      <c r="C22" s="25"/>
      <c r="D22" s="700"/>
      <c r="E22" s="701"/>
      <c r="F22" s="25" t="s">
        <v>109</v>
      </c>
      <c r="G22" s="700"/>
      <c r="H22" s="701"/>
      <c r="I22" s="25" t="s">
        <v>109</v>
      </c>
      <c r="J22" s="700"/>
      <c r="K22" s="701"/>
      <c r="L22" s="25" t="s">
        <v>109</v>
      </c>
      <c r="M22" s="700"/>
      <c r="N22" s="701"/>
      <c r="O22" s="25" t="s">
        <v>109</v>
      </c>
      <c r="P22" s="700"/>
      <c r="Q22" s="701"/>
      <c r="R22" s="25" t="s">
        <v>109</v>
      </c>
      <c r="S22" s="700"/>
      <c r="T22" s="701"/>
      <c r="U22" s="25" t="s">
        <v>109</v>
      </c>
      <c r="V22" s="700"/>
      <c r="W22" s="701"/>
      <c r="X22" s="25" t="s">
        <v>109</v>
      </c>
      <c r="Y22" s="700"/>
      <c r="Z22" s="701"/>
      <c r="AA22" s="25" t="s">
        <v>109</v>
      </c>
      <c r="AB22" s="700"/>
      <c r="AC22" s="701"/>
      <c r="AD22" s="25" t="s">
        <v>109</v>
      </c>
      <c r="AE22" s="700"/>
      <c r="AF22" s="701"/>
      <c r="AG22" s="25" t="s">
        <v>109</v>
      </c>
      <c r="AH22" s="700"/>
      <c r="AI22" s="701"/>
      <c r="AJ22" s="25" t="s">
        <v>109</v>
      </c>
      <c r="AK22" s="700"/>
      <c r="AL22" s="701"/>
      <c r="AM22" s="25" t="s">
        <v>109</v>
      </c>
    </row>
    <row r="23" spans="1:39" ht="27.95" customHeight="1">
      <c r="A23" s="16"/>
      <c r="B23" s="16"/>
      <c r="C23" s="16"/>
      <c r="D23" s="16"/>
      <c r="E23" s="16"/>
      <c r="F23" s="16"/>
      <c r="G23" s="16"/>
      <c r="H23" s="16"/>
      <c r="I23" s="707" t="s">
        <v>1133</v>
      </c>
      <c r="J23" s="708"/>
      <c r="K23" s="708"/>
      <c r="L23" s="708"/>
      <c r="M23" s="708"/>
      <c r="N23" s="708"/>
      <c r="O23" s="75"/>
      <c r="P23" s="75"/>
      <c r="Q23" s="75"/>
      <c r="R23" s="16"/>
      <c r="S23" s="16"/>
      <c r="T23" s="16"/>
      <c r="U23" s="16"/>
      <c r="V23" s="16"/>
      <c r="W23" s="16"/>
      <c r="X23" s="16"/>
      <c r="Y23" s="16"/>
      <c r="Z23" s="16"/>
      <c r="AA23" s="16"/>
      <c r="AB23" s="713" t="s">
        <v>57</v>
      </c>
      <c r="AC23" s="714"/>
      <c r="AD23" s="16"/>
      <c r="AF23" s="34"/>
      <c r="AG23" s="16"/>
      <c r="AH23" s="16"/>
      <c r="AI23" s="16"/>
      <c r="AJ23" s="16"/>
      <c r="AK23" s="32"/>
      <c r="AL23" s="16"/>
      <c r="AM23" s="16"/>
    </row>
    <row r="24" spans="1:39" ht="27.95" customHeight="1">
      <c r="A24" s="74" t="str">
        <f>IF(A26=0,"　（　発　注　者　）","")</f>
        <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76" t="str">
        <f>IF(AE24=0,"（住　　所）","")</f>
        <v>（住　　所）</v>
      </c>
      <c r="AC24" s="53"/>
      <c r="AD24" s="16"/>
      <c r="AE24" s="737">
        <f>様式1!$U$22</f>
        <v>0</v>
      </c>
      <c r="AF24" s="738"/>
      <c r="AG24" s="738"/>
      <c r="AH24" s="738"/>
      <c r="AI24" s="738"/>
      <c r="AJ24" s="738"/>
      <c r="AK24" s="738"/>
      <c r="AL24" s="738"/>
      <c r="AM24" s="738"/>
    </row>
    <row r="25" spans="1:39" ht="27.95" customHeight="1">
      <c r="A25" s="128" t="s">
        <v>242</v>
      </c>
      <c r="B25" s="16"/>
      <c r="C25" s="16"/>
      <c r="D25" s="16"/>
      <c r="E25" s="16"/>
      <c r="F25" s="16"/>
      <c r="G25" s="16"/>
      <c r="H25" s="16"/>
      <c r="I25" s="16"/>
      <c r="J25"/>
      <c r="K25"/>
      <c r="L25"/>
      <c r="M25"/>
      <c r="N25"/>
      <c r="O25"/>
      <c r="P25" s="16"/>
      <c r="Q25" s="16"/>
      <c r="R25" s="16"/>
      <c r="S25" s="16"/>
      <c r="T25" s="16"/>
      <c r="U25" s="16"/>
      <c r="V25" s="16"/>
      <c r="W25" s="16"/>
      <c r="X25" s="16"/>
      <c r="Y25" s="16"/>
      <c r="Z25" s="16"/>
      <c r="AA25" s="16"/>
      <c r="AB25" s="76"/>
      <c r="AC25" s="53"/>
      <c r="AD25" s="16"/>
      <c r="AE25" s="738"/>
      <c r="AF25" s="738"/>
      <c r="AG25" s="738"/>
      <c r="AH25" s="738"/>
      <c r="AI25" s="738"/>
      <c r="AJ25" s="738"/>
      <c r="AK25" s="738"/>
      <c r="AL25" s="738"/>
      <c r="AM25" s="738"/>
    </row>
    <row r="26" spans="1:39" ht="27.95" customHeight="1">
      <c r="A26" s="77" t="str">
        <f>様式1!$B$15</f>
        <v>独立行政法人国立病院機構○○病院</v>
      </c>
      <c r="B26" s="16"/>
      <c r="C26" s="16"/>
      <c r="D26" s="16"/>
      <c r="E26" s="16"/>
      <c r="F26" s="16"/>
      <c r="G26" s="16"/>
      <c r="H26" s="16"/>
      <c r="I26"/>
      <c r="K26" s="16"/>
      <c r="L26" s="16"/>
      <c r="M26" s="16"/>
      <c r="N26" s="16"/>
      <c r="O26" s="16"/>
      <c r="P26" s="16"/>
      <c r="Q26" s="16"/>
      <c r="R26" s="16"/>
      <c r="S26" s="16"/>
      <c r="T26" s="16"/>
      <c r="U26" s="16"/>
      <c r="V26" s="16"/>
      <c r="W26" s="16"/>
      <c r="X26" s="16"/>
      <c r="Y26" s="16"/>
      <c r="Z26" s="16"/>
      <c r="AA26" s="16"/>
      <c r="AB26" s="76"/>
      <c r="AC26" s="53"/>
      <c r="AD26" s="16"/>
      <c r="AE26" s="736">
        <f>様式1!$U$24</f>
        <v>0</v>
      </c>
      <c r="AF26" s="736"/>
      <c r="AG26" s="736"/>
      <c r="AH26" s="736"/>
      <c r="AI26" s="736"/>
      <c r="AJ26" s="736"/>
      <c r="AK26" s="736"/>
      <c r="AL26" s="736"/>
      <c r="AM26" s="736"/>
    </row>
    <row r="27" spans="1:39" ht="27.95" customHeight="1">
      <c r="A27" s="735" t="str">
        <f>様式1!$B$16</f>
        <v>院長　○　○　○　○</v>
      </c>
      <c r="B27" s="735"/>
      <c r="C27" s="735"/>
      <c r="D27" s="735"/>
      <c r="E27" s="735"/>
      <c r="F27" s="16" t="s">
        <v>59</v>
      </c>
      <c r="G27" s="16"/>
      <c r="H27" s="16"/>
      <c r="I27" s="32"/>
      <c r="J27" s="16"/>
      <c r="K27" s="16"/>
      <c r="L27" s="16"/>
      <c r="M27" s="16"/>
      <c r="N27" s="16"/>
      <c r="O27" s="16"/>
      <c r="P27" s="16"/>
      <c r="Q27" s="16"/>
      <c r="R27" s="16"/>
      <c r="S27" s="16"/>
      <c r="T27" s="16"/>
      <c r="U27" s="16"/>
      <c r="V27" s="16"/>
      <c r="W27" s="16"/>
      <c r="X27" s="16"/>
      <c r="Y27" s="16"/>
      <c r="Z27" s="16"/>
      <c r="AA27" s="16"/>
      <c r="AB27" s="76"/>
      <c r="AC27" s="53"/>
      <c r="AD27" s="16"/>
      <c r="AE27" s="736">
        <f>様式1!$U$25</f>
        <v>0</v>
      </c>
      <c r="AF27" s="736"/>
      <c r="AG27" s="736"/>
      <c r="AH27" s="736"/>
      <c r="AI27" s="736"/>
      <c r="AJ27" s="736"/>
      <c r="AK27" s="736"/>
      <c r="AL27" s="736"/>
      <c r="AM27" s="736"/>
    </row>
    <row r="28" spans="1:39" ht="27.95" customHeight="1">
      <c r="A28" s="16"/>
      <c r="B28" s="16"/>
      <c r="C28" s="16"/>
      <c r="D28" s="16"/>
      <c r="F28" s="16"/>
      <c r="G28" s="16"/>
      <c r="H28" s="16"/>
      <c r="I28" s="16"/>
      <c r="AB28" s="76" t="str">
        <f>IF(AE28=0,"（氏　　名）","")</f>
        <v>（氏　　名）</v>
      </c>
      <c r="AC28" s="54"/>
      <c r="AE28" s="739">
        <f>様式1!$U$26</f>
        <v>0</v>
      </c>
      <c r="AF28" s="739"/>
      <c r="AG28" s="739"/>
      <c r="AH28" s="739"/>
      <c r="AI28" s="739"/>
      <c r="AJ28" s="16" t="s">
        <v>58</v>
      </c>
    </row>
    <row r="29" spans="1:39" ht="27.95" customHeight="1">
      <c r="F29" s="16"/>
      <c r="G29" s="16"/>
      <c r="AB29" s="32" t="s">
        <v>60</v>
      </c>
      <c r="AC29" s="53"/>
      <c r="AD29" s="16"/>
      <c r="AE29" s="709"/>
      <c r="AF29" s="709"/>
      <c r="AG29" s="709"/>
      <c r="AH29" s="709"/>
      <c r="AI29" s="709"/>
      <c r="AJ29" s="16"/>
    </row>
    <row r="30" spans="1:39" ht="28.5" customHeight="1">
      <c r="G30" s="16"/>
      <c r="AB30" s="76" t="str">
        <f>IF(AE24=0,"（氏　　名）","")</f>
        <v>（氏　　名）</v>
      </c>
      <c r="AC30" s="54"/>
      <c r="AD30" s="16"/>
      <c r="AE30" s="735">
        <f>'様式3-2'!$K$12</f>
        <v>0</v>
      </c>
      <c r="AF30" s="735"/>
      <c r="AG30" s="735"/>
      <c r="AH30" s="735"/>
      <c r="AI30" s="735"/>
      <c r="AJ30" s="16" t="s">
        <v>58</v>
      </c>
    </row>
    <row r="31" spans="1:39" ht="28.5" customHeight="1">
      <c r="E31" s="32"/>
      <c r="F31" s="32"/>
      <c r="AC31" s="16"/>
      <c r="AE31" s="16"/>
      <c r="AF31" s="16"/>
      <c r="AG31" s="16"/>
    </row>
    <row r="32" spans="1:39" ht="28.5" customHeight="1">
      <c r="AC32" s="16"/>
      <c r="AF32" s="16"/>
      <c r="AG32" s="16"/>
    </row>
    <row r="33" spans="6:33" ht="28.5" customHeight="1">
      <c r="AC33" s="16"/>
      <c r="AD33" s="33"/>
    </row>
    <row r="34" spans="6:33" ht="14.25">
      <c r="AC34" s="16"/>
      <c r="AG34" s="33"/>
    </row>
    <row r="35" spans="6:33" ht="14.25">
      <c r="J35" s="16"/>
      <c r="K35" s="16"/>
      <c r="L35" s="16"/>
      <c r="M35" s="16"/>
      <c r="AC35" s="16"/>
    </row>
    <row r="36" spans="6:33" ht="14.25">
      <c r="H36" s="16"/>
      <c r="I36" s="16"/>
      <c r="J36" s="16"/>
      <c r="K36" s="16"/>
      <c r="L36" s="16"/>
      <c r="M36" s="16"/>
    </row>
    <row r="37" spans="6:33" ht="14.25">
      <c r="H37" s="16"/>
      <c r="I37" s="16"/>
      <c r="K37" s="16"/>
      <c r="L37" s="16"/>
      <c r="M37" s="16"/>
    </row>
    <row r="38" spans="6:33" ht="14.25">
      <c r="H38" s="16"/>
      <c r="I38" s="16"/>
      <c r="J38" s="16"/>
      <c r="K38" s="16"/>
      <c r="L38" s="16"/>
      <c r="M38" s="16"/>
    </row>
    <row r="39" spans="6:33" ht="14.25">
      <c r="H39" s="34"/>
      <c r="I39" s="16"/>
      <c r="J39" s="16"/>
      <c r="K39" s="16"/>
      <c r="L39" s="16"/>
      <c r="M39" s="16"/>
    </row>
    <row r="40" spans="6:33" ht="14.25">
      <c r="I40" s="16"/>
      <c r="J40" s="16"/>
      <c r="K40" s="16"/>
      <c r="L40" s="16"/>
      <c r="M40" s="16"/>
    </row>
    <row r="41" spans="6:33" ht="14.25">
      <c r="I41" s="16"/>
      <c r="J41" s="16"/>
      <c r="K41" s="16"/>
      <c r="L41" s="16"/>
      <c r="M41" s="16"/>
    </row>
    <row r="42" spans="6:33" ht="14.25">
      <c r="F42" s="16"/>
      <c r="G42" s="16"/>
      <c r="H42" s="16"/>
      <c r="I42" s="16"/>
      <c r="J42" s="16"/>
      <c r="K42" s="16"/>
      <c r="L42" s="16"/>
      <c r="M42" s="16"/>
    </row>
    <row r="43" spans="6:33" ht="14.25">
      <c r="F43" s="16"/>
      <c r="G43" s="16"/>
      <c r="H43" s="16"/>
      <c r="I43" s="16"/>
    </row>
    <row r="44" spans="6:33" ht="14.25">
      <c r="F44" s="16"/>
      <c r="G44" s="16"/>
      <c r="H44" s="16"/>
    </row>
    <row r="45" spans="6:33" ht="14.25">
      <c r="F45" s="16"/>
      <c r="G45" s="16"/>
      <c r="H45" s="16"/>
    </row>
    <row r="46" spans="6:33" ht="14.25">
      <c r="F46" s="16"/>
      <c r="G46" s="16"/>
      <c r="H46" s="16"/>
    </row>
    <row r="47" spans="6:33" ht="14.25">
      <c r="F47" s="16"/>
      <c r="G47" s="16"/>
      <c r="H47" s="16"/>
    </row>
    <row r="48" spans="6:33" ht="14.25">
      <c r="F48" s="16"/>
      <c r="G48" s="16"/>
      <c r="H48" s="16"/>
    </row>
  </sheetData>
  <mergeCells count="65">
    <mergeCell ref="AE26:AM26"/>
    <mergeCell ref="AE27:AM27"/>
    <mergeCell ref="AE24:AM25"/>
    <mergeCell ref="A27:E27"/>
    <mergeCell ref="AE28:AI28"/>
    <mergeCell ref="AE30:AI30"/>
    <mergeCell ref="AK7:AM7"/>
    <mergeCell ref="S7:U7"/>
    <mergeCell ref="V7:X7"/>
    <mergeCell ref="Y7:AA7"/>
    <mergeCell ref="AB7:AD7"/>
    <mergeCell ref="AE7:AG7"/>
    <mergeCell ref="AH7:AJ7"/>
    <mergeCell ref="AK8:AM8"/>
    <mergeCell ref="S8:U8"/>
    <mergeCell ref="V8:X8"/>
    <mergeCell ref="Y8:AA8"/>
    <mergeCell ref="AB8:AD8"/>
    <mergeCell ref="AH22:AI22"/>
    <mergeCell ref="AK22:AL22"/>
    <mergeCell ref="Y22:Z22"/>
    <mergeCell ref="A21:C21"/>
    <mergeCell ref="D22:E22"/>
    <mergeCell ref="D8:F8"/>
    <mergeCell ref="G8:I8"/>
    <mergeCell ref="J8:L8"/>
    <mergeCell ref="V3:AM3"/>
    <mergeCell ref="S4:U5"/>
    <mergeCell ref="V4:W5"/>
    <mergeCell ref="X4:AD5"/>
    <mergeCell ref="AE4:AF4"/>
    <mergeCell ref="AG4:AM4"/>
    <mergeCell ref="AE5:AF5"/>
    <mergeCell ref="AG5:AM5"/>
    <mergeCell ref="D7:F7"/>
    <mergeCell ref="P7:R7"/>
    <mergeCell ref="AE29:AI29"/>
    <mergeCell ref="A10:C10"/>
    <mergeCell ref="A12:C12"/>
    <mergeCell ref="A14:C14"/>
    <mergeCell ref="A16:C16"/>
    <mergeCell ref="A18:C18"/>
    <mergeCell ref="AB23:AC23"/>
    <mergeCell ref="A11:C11"/>
    <mergeCell ref="A13:C13"/>
    <mergeCell ref="A15:C15"/>
    <mergeCell ref="A17:C17"/>
    <mergeCell ref="A19:C19"/>
    <mergeCell ref="A20:C20"/>
    <mergeCell ref="AH8:AJ8"/>
    <mergeCell ref="I23:N23"/>
    <mergeCell ref="G22:H22"/>
    <mergeCell ref="J22:K22"/>
    <mergeCell ref="M22:N22"/>
    <mergeCell ref="P22:Q22"/>
    <mergeCell ref="AB22:AC22"/>
    <mergeCell ref="AE22:AF22"/>
    <mergeCell ref="AE8:AG8"/>
    <mergeCell ref="G7:I7"/>
    <mergeCell ref="J7:L7"/>
    <mergeCell ref="M7:O7"/>
    <mergeCell ref="S22:T22"/>
    <mergeCell ref="V22:W22"/>
    <mergeCell ref="M8:O8"/>
    <mergeCell ref="P8:R8"/>
  </mergeCells>
  <phoneticPr fontId="4"/>
  <conditionalFormatting sqref="X4">
    <cfRule type="expression" dxfId="158" priority="1" stopIfTrue="1">
      <formula>AND(X4&gt;=43831,X4&lt;=46752,MONTH(X4)&gt;=10,DAY(X4)&gt;=10)</formula>
    </cfRule>
    <cfRule type="expression" dxfId="157" priority="2" stopIfTrue="1">
      <formula>AND(X4&gt;=43831,X4&lt;=46752,MONTH(X4)&gt;=10,DAY(X4)&lt;10)</formula>
    </cfRule>
    <cfRule type="expression" dxfId="156" priority="3" stopIfTrue="1">
      <formula>AND(X4&gt;=43831,X4&lt;=46752,MONTH(X4)&lt;10,DAY(X4)&gt;=10)</formula>
    </cfRule>
    <cfRule type="expression" dxfId="155" priority="4" stopIfTrue="1">
      <formula>AND(X4&gt;=43831,X4&lt;=46752,MONTH(X4)&lt;10,DAY(X4)&lt;10)</formula>
    </cfRule>
    <cfRule type="expression" dxfId="154" priority="5" stopIfTrue="1">
      <formula>AND(X4&gt;=43586,X4&lt;=43830,MONTH(X4)&gt;=10,DAY(X4)&gt;=10)</formula>
    </cfRule>
    <cfRule type="expression" dxfId="153" priority="6" stopIfTrue="1">
      <formula>AND(X4&gt;=43586,X4&lt;=43830,MONTH(X4)&gt;=10,DAY(X4)&lt;10)</formula>
    </cfRule>
    <cfRule type="expression" dxfId="152" priority="7" stopIfTrue="1">
      <formula>AND(X4&gt;=43586,X4&lt;=43830,MONTH(X4)&lt;10,DAY(X4)&gt;=10)</formula>
    </cfRule>
    <cfRule type="expression" dxfId="151" priority="8" stopIfTrue="1">
      <formula>AND(X4&gt;=43586,X4&lt;=43830,MONTH(X4)&lt;10,DAY(X4)&lt;10)</formula>
    </cfRule>
    <cfRule type="expression" dxfId="150" priority="9" stopIfTrue="1">
      <formula>AND(MONTH(X4)&gt;=10,DAY(X4)&gt;=10)</formula>
    </cfRule>
    <cfRule type="expression" dxfId="149" priority="10" stopIfTrue="1">
      <formula>AND(MONTH(X4)&lt;10,DAY(X4)&gt;=10)</formula>
    </cfRule>
    <cfRule type="expression" dxfId="148" priority="11" stopIfTrue="1">
      <formula>AND(MONTH(X4)&lt;10,DAY(X4)&lt;10)</formula>
    </cfRule>
    <cfRule type="expression" dxfId="147" priority="12" stopIfTrue="1">
      <formula>AND(MONTH(X4)&gt;=10,DAY(X4)&lt;10)</formula>
    </cfRule>
  </conditionalFormatting>
  <conditionalFormatting sqref="I23">
    <cfRule type="expression" dxfId="146" priority="49" stopIfTrue="1">
      <formula>AND(I23&gt;=43831,I23&lt;=46752,MONTH(I23)&gt;=10,DAY(I23)&gt;=10)</formula>
    </cfRule>
    <cfRule type="expression" dxfId="145" priority="50" stopIfTrue="1">
      <formula>AND(I23&gt;=43831,I23&lt;=46752,MONTH(I23)&gt;=10,DAY(I23)&lt;10)</formula>
    </cfRule>
    <cfRule type="expression" dxfId="144" priority="51" stopIfTrue="1">
      <formula>AND(I23&gt;=43831,I23&lt;=46752,MONTH(I23)&lt;10,DAY(I23)&gt;=10)</formula>
    </cfRule>
    <cfRule type="expression" dxfId="143" priority="52" stopIfTrue="1">
      <formula>AND(I23&gt;=43831,I23&lt;=46752,MONTH(I23)&lt;10,DAY(I23)&lt;10)</formula>
    </cfRule>
    <cfRule type="expression" dxfId="142" priority="53" stopIfTrue="1">
      <formula>AND(I23&gt;=43586,I23&lt;=43830,MONTH(I23)&gt;=10,DAY(I23)&gt;=10)</formula>
    </cfRule>
    <cfRule type="expression" dxfId="141" priority="54" stopIfTrue="1">
      <formula>AND(I23&gt;=43586,I23&lt;=43830,MONTH(I23)&gt;=10,DAY(I23)&lt;10)</formula>
    </cfRule>
    <cfRule type="expression" dxfId="140" priority="55" stopIfTrue="1">
      <formula>AND(I23&gt;=43586,I23&lt;=43830,MONTH(I23)&lt;10,DAY(I23)&gt;=10)</formula>
    </cfRule>
    <cfRule type="expression" dxfId="139" priority="56" stopIfTrue="1">
      <formula>AND(I23&gt;=43586,I23&lt;=43830,MONTH(I23)&lt;10,DAY(I23)&lt;10)</formula>
    </cfRule>
    <cfRule type="expression" dxfId="138" priority="57" stopIfTrue="1">
      <formula>AND(MONTH(I23)&gt;=10,DAY(I23)&gt;=10)</formula>
    </cfRule>
    <cfRule type="expression" dxfId="137" priority="58" stopIfTrue="1">
      <formula>AND(MONTH(I23)&lt;10,DAY(I23)&gt;=10)</formula>
    </cfRule>
    <cfRule type="expression" dxfId="136" priority="59" stopIfTrue="1">
      <formula>AND(MONTH(I23)&lt;10,DAY(I23)&lt;10)</formula>
    </cfRule>
    <cfRule type="expression" dxfId="135" priority="60" stopIfTrue="1">
      <formula>AND(MONTH(I23)&gt;=10,DAY(I23)&lt;10)</formula>
    </cfRule>
  </conditionalFormatting>
  <conditionalFormatting sqref="AG4">
    <cfRule type="expression" dxfId="134" priority="25" stopIfTrue="1">
      <formula>AND(AG4&gt;=43831,AG4&lt;=46752,MONTH(AG4)&gt;=10,DAY(AG4)&gt;=10)</formula>
    </cfRule>
    <cfRule type="expression" dxfId="133" priority="26" stopIfTrue="1">
      <formula>AND(AG4&gt;=43831,AG4&lt;=46752,MONTH(AG4)&gt;=10,DAY(AG4)&lt;10)</formula>
    </cfRule>
    <cfRule type="expression" dxfId="132" priority="27" stopIfTrue="1">
      <formula>AND(AG4&gt;=43831,AG4&lt;=46752,MONTH(AG4)&lt;10,DAY(AG4)&gt;=10)</formula>
    </cfRule>
    <cfRule type="expression" dxfId="131" priority="28" stopIfTrue="1">
      <formula>AND(AG4&gt;=43831,AG4&lt;=46752,MONTH(AG4)&lt;10,DAY(AG4)&lt;10)</formula>
    </cfRule>
    <cfRule type="expression" dxfId="130" priority="29" stopIfTrue="1">
      <formula>AND(AG4&gt;=43586,AG4&lt;=43830,MONTH(AG4)&gt;=10,DAY(AG4)&gt;=10)</formula>
    </cfRule>
    <cfRule type="expression" dxfId="129" priority="30" stopIfTrue="1">
      <formula>AND(AG4&gt;=43586,AG4&lt;=43830,MONTH(AG4)&gt;=10,DAY(AG4)&lt;10)</formula>
    </cfRule>
    <cfRule type="expression" dxfId="128" priority="31" stopIfTrue="1">
      <formula>AND(AG4&gt;=43586,AG4&lt;=43830,MONTH(AG4)&lt;10,DAY(AG4)&gt;=10)</formula>
    </cfRule>
    <cfRule type="expression" dxfId="127" priority="32" stopIfTrue="1">
      <formula>AND(AG4&gt;=43586,AG4&lt;=43830,MONTH(AG4)&lt;10,DAY(AG4)&lt;10)</formula>
    </cfRule>
    <cfRule type="expression" dxfId="126" priority="33" stopIfTrue="1">
      <formula>AND(MONTH(AG4)&gt;=10,DAY(AG4)&gt;=10)</formula>
    </cfRule>
    <cfRule type="expression" dxfId="125" priority="34" stopIfTrue="1">
      <formula>AND(MONTH(AG4)&lt;10,DAY(AG4)&gt;=10)</formula>
    </cfRule>
    <cfRule type="expression" dxfId="124" priority="35" stopIfTrue="1">
      <formula>AND(MONTH(AG4)&lt;10,DAY(AG4)&lt;10)</formula>
    </cfRule>
    <cfRule type="expression" dxfId="123" priority="36" stopIfTrue="1">
      <formula>AND(MONTH(AG4)&gt;=10,DAY(AG4)&lt;10)</formula>
    </cfRule>
  </conditionalFormatting>
  <conditionalFormatting sqref="AG5">
    <cfRule type="expression" dxfId="122" priority="13" stopIfTrue="1">
      <formula>AND(AG5&gt;=43831,AG5&lt;=46752,MONTH(AG5)&gt;=10,DAY(AG5)&gt;=10)</formula>
    </cfRule>
    <cfRule type="expression" dxfId="121" priority="14" stopIfTrue="1">
      <formula>AND(AG5&gt;=43831,AG5&lt;=46752,MONTH(AG5)&gt;=10,DAY(AG5)&lt;10)</formula>
    </cfRule>
    <cfRule type="expression" dxfId="120" priority="15" stopIfTrue="1">
      <formula>AND(AG5&gt;=43831,AG5&lt;=46752,MONTH(AG5)&lt;10,DAY(AG5)&gt;=10)</formula>
    </cfRule>
    <cfRule type="expression" dxfId="119" priority="16" stopIfTrue="1">
      <formula>AND(AG5&gt;=43831,AG5&lt;=46752,MONTH(AG5)&lt;10,DAY(AG5)&lt;10)</formula>
    </cfRule>
    <cfRule type="expression" dxfId="118" priority="17" stopIfTrue="1">
      <formula>AND(AG5&gt;=43586,AG5&lt;=43830,MONTH(AG5)&gt;=10,DAY(AG5)&gt;=10)</formula>
    </cfRule>
    <cfRule type="expression" dxfId="117" priority="18" stopIfTrue="1">
      <formula>AND(AG5&gt;=43586,AG5&lt;=43830,MONTH(AG5)&gt;=10,DAY(AG5)&lt;10)</formula>
    </cfRule>
    <cfRule type="expression" dxfId="116" priority="19" stopIfTrue="1">
      <formula>AND(AG5&gt;=43586,AG5&lt;=43830,MONTH(AG5)&lt;10,DAY(AG5)&gt;=10)</formula>
    </cfRule>
    <cfRule type="expression" dxfId="115" priority="20" stopIfTrue="1">
      <formula>AND(AG5&gt;=43586,AG5&lt;=43830,MONTH(AG5)&lt;10,DAY(AG5)&lt;10)</formula>
    </cfRule>
    <cfRule type="expression" dxfId="114" priority="21" stopIfTrue="1">
      <formula>AND(MONTH(AG5)&gt;=10,DAY(AG5)&gt;=10)</formula>
    </cfRule>
    <cfRule type="expression" dxfId="113" priority="22" stopIfTrue="1">
      <formula>AND(MONTH(AG5)&lt;10,DAY(AG5)&gt;=10)</formula>
    </cfRule>
    <cfRule type="expression" dxfId="112" priority="23" stopIfTrue="1">
      <formula>AND(MONTH(AG5)&lt;10,DAY(AG5)&lt;10)</formula>
    </cfRule>
    <cfRule type="expression" dxfId="111" priority="24" stopIfTrue="1">
      <formula>AND(MONTH(AG5)&gt;=10,DAY(AG5)&lt;10)</formula>
    </cfRule>
  </conditionalFormatting>
  <dataValidations xWindow="1263" yWindow="386" count="2">
    <dataValidation imeMode="off" allowBlank="1" showInputMessage="1" showErrorMessage="1" sqref="G7 D22:E22 G22:H22 J22:K22 M22:N22 P22:Q22 S22:T22 V22:W22 Y22:Z22 AB22:AC22 AE22:AF22 AH22:AI22 AK22:AL22 X4:AD5 AG4:AM5 J7 M7 P7 S7 V7 Y7 AB7 AE7 AH7 AK7"/>
    <dataValidation imeMode="off" allowBlank="1" showInputMessage="1" showErrorMessage="1" promptTitle="年月日" prompt="年月日を○○○○/○/1で入力" sqref="D7:F7"/>
  </dataValidations>
  <printOptions horizontalCentered="1"/>
  <pageMargins left="0.39370078740157483" right="0.39370078740157483" top="0.6692913385826772" bottom="0.6692913385826772" header="0.51181102362204722" footer="0.51181102362204722"/>
  <pageSetup paperSize="9" scale="65" firstPageNumber="0" orientation="landscape" blackAndWhite="1"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38</vt:i4>
      </vt:variant>
    </vt:vector>
  </HeadingPairs>
  <TitlesOfParts>
    <vt:vector size="70" baseType="lpstr">
      <vt:lpstr>表紙</vt:lpstr>
      <vt:lpstr>様式1</vt:lpstr>
      <vt:lpstr>様式2</vt:lpstr>
      <vt:lpstr>様式3-1</vt:lpstr>
      <vt:lpstr>様式3-2</vt:lpstr>
      <vt:lpstr>様式4-1</vt:lpstr>
      <vt:lpstr>様式4-2</vt:lpstr>
      <vt:lpstr>様式5</vt:lpstr>
      <vt:lpstr>様式6</vt:lpstr>
      <vt:lpstr>様式7</vt:lpstr>
      <vt:lpstr>様式8</vt:lpstr>
      <vt:lpstr>様式9</vt:lpstr>
      <vt:lpstr>様式10－１</vt:lpstr>
      <vt:lpstr>様式10－２</vt:lpstr>
      <vt:lpstr>①-1条件整理票</vt:lpstr>
      <vt:lpstr>①-2条件整理票（病棟）</vt:lpstr>
      <vt:lpstr>①-3条件整理票（外来・救急・診療・手術）</vt:lpstr>
      <vt:lpstr>①-4条件整理票（リハビリ・供給・エネ・管理）</vt:lpstr>
      <vt:lpstr>②建築構造比較検討書</vt:lpstr>
      <vt:lpstr>③コスト管理表（平面計画）</vt:lpstr>
      <vt:lpstr>④-1部門別面積比較表(平面計画)</vt:lpstr>
      <vt:lpstr>④-2部門別面積集計比較表(平面計画)</vt:lpstr>
      <vt:lpstr>⑤コスト管理表（基本設計）</vt:lpstr>
      <vt:lpstr>⑥-1部門別面積比較表(基本設計)</vt:lpstr>
      <vt:lpstr>⑥-2部門別面積集計比較表(基本設計)</vt:lpstr>
      <vt:lpstr>⑦ライフサイクルコスト試算表</vt:lpstr>
      <vt:lpstr>⑧コスト管理表（実施設計）</vt:lpstr>
      <vt:lpstr>⑨-1部門別面積比較表(実施設計)</vt:lpstr>
      <vt:lpstr>⑨-2部門別面積集計比較表(実施設計)</vt:lpstr>
      <vt:lpstr>⑩変更部分一覧表及び変更平面図</vt:lpstr>
      <vt:lpstr>⑪-1部門別面積表</vt:lpstr>
      <vt:lpstr>⑪-2部門別面積集計表</vt:lpstr>
      <vt:lpstr>'①-1条件整理票'!Print_Area</vt:lpstr>
      <vt:lpstr>'①-2条件整理票（病棟）'!Print_Area</vt:lpstr>
      <vt:lpstr>'①-3条件整理票（外来・救急・診療・手術）'!Print_Area</vt:lpstr>
      <vt:lpstr>'①-4条件整理票（リハビリ・供給・エネ・管理）'!Print_Area</vt:lpstr>
      <vt:lpstr>②建築構造比較検討書!Print_Area</vt:lpstr>
      <vt:lpstr>'③コスト管理表（平面計画）'!Print_Area</vt:lpstr>
      <vt:lpstr>'④-1部門別面積比較表(平面計画)'!Print_Area</vt:lpstr>
      <vt:lpstr>'④-2部門別面積集計比較表(平面計画)'!Print_Area</vt:lpstr>
      <vt:lpstr>'⑤コスト管理表（基本設計）'!Print_Area</vt:lpstr>
      <vt:lpstr>'⑥-1部門別面積比較表(基本設計)'!Print_Area</vt:lpstr>
      <vt:lpstr>'⑥-2部門別面積集計比較表(基本設計)'!Print_Area</vt:lpstr>
      <vt:lpstr>⑦ライフサイクルコスト試算表!Print_Area</vt:lpstr>
      <vt:lpstr>'⑧コスト管理表（実施設計）'!Print_Area</vt:lpstr>
      <vt:lpstr>'⑨-1部門別面積比較表(実施設計)'!Print_Area</vt:lpstr>
      <vt:lpstr>'⑨-2部門別面積集計比較表(実施設計)'!Print_Area</vt:lpstr>
      <vt:lpstr>⑩変更部分一覧表及び変更平面図!Print_Area</vt:lpstr>
      <vt:lpstr>'⑪-1部門別面積表'!Print_Area</vt:lpstr>
      <vt:lpstr>'⑪-2部門別面積集計表'!Print_Area</vt:lpstr>
      <vt:lpstr>表紙!Print_Area</vt:lpstr>
      <vt:lpstr>様式1!Print_Area</vt:lpstr>
      <vt:lpstr>'様式10－１'!Print_Area</vt:lpstr>
      <vt:lpstr>'様式10－２'!Print_Area</vt:lpstr>
      <vt:lpstr>様式2!Print_Area</vt:lpstr>
      <vt:lpstr>'様式3-1'!Print_Area</vt:lpstr>
      <vt:lpstr>'様式3-2'!Print_Area</vt:lpstr>
      <vt:lpstr>'様式4-1'!Print_Area</vt:lpstr>
      <vt:lpstr>'様式4-2'!Print_Area</vt:lpstr>
      <vt:lpstr>様式5!Print_Area</vt:lpstr>
      <vt:lpstr>様式6!Print_Area</vt:lpstr>
      <vt:lpstr>様式7!Print_Area</vt:lpstr>
      <vt:lpstr>様式8!Print_Area</vt:lpstr>
      <vt:lpstr>様式9!Print_Area</vt:lpstr>
      <vt:lpstr>'④-1部門別面積比較表(平面計画)'!Print_Titles</vt:lpstr>
      <vt:lpstr>'⑥-1部門別面積比較表(基本設計)'!Print_Titles</vt:lpstr>
      <vt:lpstr>'⑨-1部門別面積比較表(実施設計)'!Print_Titles</vt:lpstr>
      <vt:lpstr>'⑪-1部門別面積表'!Print_Titles</vt:lpstr>
      <vt:lpstr>'様式10－１'!Print_Titles</vt:lpstr>
      <vt:lpstr>'様式10－２'!Print_Titles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Kakitani</cp:lastModifiedBy>
  <cp:lastPrinted>2021-06-07T06:19:38Z</cp:lastPrinted>
  <dcterms:created xsi:type="dcterms:W3CDTF">2011-12-14T06:53:21Z</dcterms:created>
  <dcterms:modified xsi:type="dcterms:W3CDTF">2021-10-05T04:00:47Z</dcterms:modified>
</cp:coreProperties>
</file>